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"/>
    </mc:Choice>
  </mc:AlternateContent>
  <xr:revisionPtr revIDLastSave="0" documentId="13_ncr:1_{1A44C17E-D79D-415C-B3CE-25D2727D6351}" xr6:coauthVersionLast="47" xr6:coauthVersionMax="47" xr10:uidLastSave="{00000000-0000-0000-0000-000000000000}"/>
  <bookViews>
    <workbookView xWindow="-120" yWindow="-120" windowWidth="29040" windowHeight="15840" tabRatio="917" firstSheet="5" activeTab="10" xr2:uid="{DAA21C23-4C6F-45A7-8209-F87A63A89B81}"/>
  </bookViews>
  <sheets>
    <sheet name="Sayfa1" sheetId="1" r:id="rId1"/>
    <sheet name="BOŞ" sheetId="2" r:id="rId2"/>
    <sheet name="21,07,2022 M.KARTAL" sheetId="3" r:id="rId3"/>
    <sheet name="22,07,2022 M.KARTAL" sheetId="4" r:id="rId4"/>
    <sheet name="27,07,2022 M.KARTAL" sheetId="5" r:id="rId5"/>
    <sheet name="04,08,2022 M.KARTAL YOL RAPORU" sheetId="6" r:id="rId6"/>
    <sheet name="06,08,2022 M.KARTAL YOL RAPORU" sheetId="7" r:id="rId7"/>
    <sheet name="12,08,2022 M.KARTAL YOL RAPORU" sheetId="8" r:id="rId8"/>
    <sheet name="13,08,2022 M.KARTAL YOL RAPORU" sheetId="9" r:id="rId9"/>
    <sheet name="20,08,2022 M.KARTAL YOL RAPORU" sheetId="10" r:id="rId10"/>
    <sheet name="20,08,2022 K.YILDIRIM YOL RAPOR" sheetId="11" r:id="rId11"/>
  </sheets>
  <definedNames>
    <definedName name="_xlnm.Print_Area" localSheetId="5">'04,08,2022 M.KARTAL YOL RAPORU'!$A$1:$L$44</definedName>
    <definedName name="_xlnm.Print_Area" localSheetId="6">'06,08,2022 M.KARTAL YOL RAPORU'!$A$1:$L$44</definedName>
    <definedName name="_xlnm.Print_Area" localSheetId="7">'12,08,2022 M.KARTAL YOL RAPORU'!$A$1:$L$44</definedName>
    <definedName name="_xlnm.Print_Area" localSheetId="8">'13,08,2022 M.KARTAL YOL RAPORU'!$A$1:$L$44</definedName>
    <definedName name="_xlnm.Print_Area" localSheetId="10">'20,08,2022 K.YILDIRIM YOL RAPOR'!$A$1:$L$44</definedName>
    <definedName name="_xlnm.Print_Area" localSheetId="9">'20,08,2022 M.KARTAL YOL RAPORU'!$A$1:$L$44</definedName>
    <definedName name="_xlnm.Print_Area" localSheetId="2">'21,07,2022 M.KARTAL'!$A$1:$L$44</definedName>
    <definedName name="_xlnm.Print_Area" localSheetId="3">'22,07,2022 M.KARTAL'!$A$1:$L$44</definedName>
    <definedName name="_xlnm.Print_Area" localSheetId="4">'27,07,2022 M.KARTAL'!$A$1:$L$44</definedName>
    <definedName name="_xlnm.Print_Area" localSheetId="1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1" l="1"/>
  <c r="E26" i="11"/>
  <c r="E25" i="11"/>
  <c r="J22" i="11"/>
  <c r="I22" i="11"/>
  <c r="H22" i="11"/>
  <c r="H33" i="11" s="1"/>
  <c r="E22" i="11"/>
  <c r="G19" i="11"/>
  <c r="K19" i="11" s="1"/>
  <c r="K18" i="11"/>
  <c r="G18" i="11"/>
  <c r="G17" i="11"/>
  <c r="K17" i="11" s="1"/>
  <c r="G16" i="11"/>
  <c r="K16" i="11" s="1"/>
  <c r="G15" i="11"/>
  <c r="K15" i="11" s="1"/>
  <c r="K14" i="11"/>
  <c r="G14" i="11"/>
  <c r="G13" i="11"/>
  <c r="K13" i="11" s="1"/>
  <c r="G12" i="11"/>
  <c r="K12" i="11" s="1"/>
  <c r="G11" i="11"/>
  <c r="K11" i="11" s="1"/>
  <c r="K10" i="11"/>
  <c r="G10" i="11"/>
  <c r="G9" i="11"/>
  <c r="K9" i="11" s="1"/>
  <c r="G8" i="11"/>
  <c r="K8" i="11" s="1"/>
  <c r="G7" i="11"/>
  <c r="K7" i="11" s="1"/>
  <c r="K6" i="11"/>
  <c r="G6" i="11"/>
  <c r="G5" i="11"/>
  <c r="K5" i="11" s="1"/>
  <c r="L2" i="11"/>
  <c r="C34" i="10"/>
  <c r="E26" i="10"/>
  <c r="E25" i="10"/>
  <c r="J22" i="10"/>
  <c r="I22" i="10"/>
  <c r="H22" i="10"/>
  <c r="H33" i="10" s="1"/>
  <c r="E22" i="10"/>
  <c r="G19" i="10"/>
  <c r="K19" i="10" s="1"/>
  <c r="G18" i="10"/>
  <c r="K18" i="10" s="1"/>
  <c r="G17" i="10"/>
  <c r="K17" i="10" s="1"/>
  <c r="G16" i="10"/>
  <c r="K16" i="10" s="1"/>
  <c r="G15" i="10"/>
  <c r="K15" i="10" s="1"/>
  <c r="G14" i="10"/>
  <c r="K14" i="10" s="1"/>
  <c r="G13" i="10"/>
  <c r="K13" i="10" s="1"/>
  <c r="G12" i="10"/>
  <c r="K12" i="10" s="1"/>
  <c r="G11" i="10"/>
  <c r="K11" i="10" s="1"/>
  <c r="G10" i="10"/>
  <c r="K10" i="10" s="1"/>
  <c r="G9" i="10"/>
  <c r="K9" i="10" s="1"/>
  <c r="G8" i="10"/>
  <c r="K8" i="10" s="1"/>
  <c r="G7" i="10"/>
  <c r="K7" i="10" s="1"/>
  <c r="G6" i="10"/>
  <c r="K6" i="10" s="1"/>
  <c r="G5" i="10"/>
  <c r="K5" i="10" s="1"/>
  <c r="L2" i="10"/>
  <c r="C34" i="9"/>
  <c r="E26" i="9"/>
  <c r="E25" i="9"/>
  <c r="J22" i="9"/>
  <c r="I22" i="9"/>
  <c r="H22" i="9"/>
  <c r="H33" i="9" s="1"/>
  <c r="E22" i="9"/>
  <c r="G19" i="9"/>
  <c r="K19" i="9" s="1"/>
  <c r="K18" i="9"/>
  <c r="G18" i="9"/>
  <c r="G17" i="9"/>
  <c r="K17" i="9" s="1"/>
  <c r="G16" i="9"/>
  <c r="K16" i="9" s="1"/>
  <c r="G15" i="9"/>
  <c r="K15" i="9" s="1"/>
  <c r="K14" i="9"/>
  <c r="G14" i="9"/>
  <c r="G13" i="9"/>
  <c r="K13" i="9" s="1"/>
  <c r="G12" i="9"/>
  <c r="K12" i="9" s="1"/>
  <c r="G11" i="9"/>
  <c r="K11" i="9" s="1"/>
  <c r="K10" i="9"/>
  <c r="G10" i="9"/>
  <c r="G9" i="9"/>
  <c r="K9" i="9" s="1"/>
  <c r="G8" i="9"/>
  <c r="K8" i="9" s="1"/>
  <c r="G7" i="9"/>
  <c r="K7" i="9" s="1"/>
  <c r="K6" i="9"/>
  <c r="G6" i="9"/>
  <c r="G5" i="9"/>
  <c r="K5" i="9" s="1"/>
  <c r="L2" i="9"/>
  <c r="C34" i="8"/>
  <c r="E26" i="8"/>
  <c r="E25" i="8"/>
  <c r="J22" i="8"/>
  <c r="I22" i="8"/>
  <c r="H22" i="8"/>
  <c r="H33" i="8" s="1"/>
  <c r="E22" i="8"/>
  <c r="G19" i="8"/>
  <c r="K19" i="8" s="1"/>
  <c r="G18" i="8"/>
  <c r="K18" i="8" s="1"/>
  <c r="G17" i="8"/>
  <c r="K17" i="8" s="1"/>
  <c r="G16" i="8"/>
  <c r="K16" i="8" s="1"/>
  <c r="G15" i="8"/>
  <c r="K15" i="8" s="1"/>
  <c r="G14" i="8"/>
  <c r="K14" i="8" s="1"/>
  <c r="G13" i="8"/>
  <c r="K13" i="8" s="1"/>
  <c r="G12" i="8"/>
  <c r="K12" i="8" s="1"/>
  <c r="G11" i="8"/>
  <c r="K11" i="8" s="1"/>
  <c r="G10" i="8"/>
  <c r="K10" i="8" s="1"/>
  <c r="G9" i="8"/>
  <c r="K9" i="8" s="1"/>
  <c r="G8" i="8"/>
  <c r="K8" i="8" s="1"/>
  <c r="G7" i="8"/>
  <c r="K7" i="8" s="1"/>
  <c r="G6" i="8"/>
  <c r="K6" i="8" s="1"/>
  <c r="G5" i="8"/>
  <c r="K5" i="8" s="1"/>
  <c r="L2" i="8"/>
  <c r="C34" i="7"/>
  <c r="E26" i="7"/>
  <c r="E25" i="7"/>
  <c r="J22" i="7"/>
  <c r="I22" i="7"/>
  <c r="H22" i="7"/>
  <c r="H33" i="7" s="1"/>
  <c r="E22" i="7"/>
  <c r="G19" i="7"/>
  <c r="K19" i="7" s="1"/>
  <c r="G18" i="7"/>
  <c r="K18" i="7" s="1"/>
  <c r="G17" i="7"/>
  <c r="K17" i="7" s="1"/>
  <c r="G16" i="7"/>
  <c r="K16" i="7" s="1"/>
  <c r="G15" i="7"/>
  <c r="K15" i="7" s="1"/>
  <c r="G14" i="7"/>
  <c r="K14" i="7" s="1"/>
  <c r="G13" i="7"/>
  <c r="K13" i="7" s="1"/>
  <c r="G12" i="7"/>
  <c r="K12" i="7" s="1"/>
  <c r="G11" i="7"/>
  <c r="K11" i="7" s="1"/>
  <c r="G10" i="7"/>
  <c r="K10" i="7" s="1"/>
  <c r="G9" i="7"/>
  <c r="K9" i="7" s="1"/>
  <c r="G8" i="7"/>
  <c r="K8" i="7" s="1"/>
  <c r="G7" i="7"/>
  <c r="K7" i="7" s="1"/>
  <c r="G6" i="7"/>
  <c r="K6" i="7" s="1"/>
  <c r="G5" i="7"/>
  <c r="K5" i="7" s="1"/>
  <c r="L2" i="7"/>
  <c r="C27" i="6"/>
  <c r="C34" i="6"/>
  <c r="E26" i="6"/>
  <c r="E25" i="6"/>
  <c r="J22" i="6"/>
  <c r="I22" i="6"/>
  <c r="H22" i="6"/>
  <c r="H33" i="6" s="1"/>
  <c r="H36" i="6" s="1"/>
  <c r="C36" i="6" s="1"/>
  <c r="E22" i="6"/>
  <c r="G19" i="6"/>
  <c r="K19" i="6" s="1"/>
  <c r="G18" i="6"/>
  <c r="K18" i="6" s="1"/>
  <c r="G17" i="6"/>
  <c r="K17" i="6" s="1"/>
  <c r="G16" i="6"/>
  <c r="K16" i="6" s="1"/>
  <c r="G15" i="6"/>
  <c r="K15" i="6" s="1"/>
  <c r="G14" i="6"/>
  <c r="K14" i="6" s="1"/>
  <c r="G13" i="6"/>
  <c r="K13" i="6" s="1"/>
  <c r="G12" i="6"/>
  <c r="K12" i="6" s="1"/>
  <c r="G11" i="6"/>
  <c r="K11" i="6" s="1"/>
  <c r="G10" i="6"/>
  <c r="K10" i="6" s="1"/>
  <c r="G9" i="6"/>
  <c r="K9" i="6" s="1"/>
  <c r="G8" i="6"/>
  <c r="K8" i="6" s="1"/>
  <c r="G7" i="6"/>
  <c r="K7" i="6" s="1"/>
  <c r="G6" i="6"/>
  <c r="K6" i="6" s="1"/>
  <c r="G5" i="6"/>
  <c r="K5" i="6" s="1"/>
  <c r="L2" i="6"/>
  <c r="C34" i="5"/>
  <c r="E25" i="5"/>
  <c r="E26" i="5" s="1"/>
  <c r="J22" i="5"/>
  <c r="I22" i="5"/>
  <c r="H22" i="5"/>
  <c r="H33" i="5" s="1"/>
  <c r="H36" i="5" s="1"/>
  <c r="C36" i="5" s="1"/>
  <c r="E22" i="5"/>
  <c r="G19" i="5"/>
  <c r="K19" i="5" s="1"/>
  <c r="G18" i="5"/>
  <c r="K18" i="5" s="1"/>
  <c r="G17" i="5"/>
  <c r="K17" i="5" s="1"/>
  <c r="G16" i="5"/>
  <c r="K16" i="5" s="1"/>
  <c r="G15" i="5"/>
  <c r="K15" i="5" s="1"/>
  <c r="G14" i="5"/>
  <c r="K14" i="5" s="1"/>
  <c r="G13" i="5"/>
  <c r="K13" i="5" s="1"/>
  <c r="G12" i="5"/>
  <c r="K12" i="5" s="1"/>
  <c r="G11" i="5"/>
  <c r="K11" i="5" s="1"/>
  <c r="G10" i="5"/>
  <c r="K10" i="5" s="1"/>
  <c r="G9" i="5"/>
  <c r="K9" i="5" s="1"/>
  <c r="G8" i="5"/>
  <c r="K8" i="5" s="1"/>
  <c r="G7" i="5"/>
  <c r="K7" i="5" s="1"/>
  <c r="G6" i="5"/>
  <c r="K6" i="5" s="1"/>
  <c r="G5" i="5"/>
  <c r="K5" i="5" s="1"/>
  <c r="L2" i="5"/>
  <c r="C34" i="4"/>
  <c r="E26" i="4"/>
  <c r="E25" i="4"/>
  <c r="J22" i="4"/>
  <c r="I22" i="4"/>
  <c r="H22" i="4"/>
  <c r="H33" i="4" s="1"/>
  <c r="H36" i="4" s="1"/>
  <c r="C36" i="4" s="1"/>
  <c r="E22" i="4"/>
  <c r="K19" i="4"/>
  <c r="G19" i="4"/>
  <c r="G18" i="4"/>
  <c r="K18" i="4" s="1"/>
  <c r="K17" i="4"/>
  <c r="G17" i="4"/>
  <c r="G16" i="4"/>
  <c r="K16" i="4" s="1"/>
  <c r="K15" i="4"/>
  <c r="G15" i="4"/>
  <c r="G14" i="4"/>
  <c r="K14" i="4" s="1"/>
  <c r="G13" i="4"/>
  <c r="K13" i="4" s="1"/>
  <c r="K12" i="4"/>
  <c r="G12" i="4"/>
  <c r="K11" i="4"/>
  <c r="G11" i="4"/>
  <c r="G10" i="4"/>
  <c r="K10" i="4" s="1"/>
  <c r="G9" i="4"/>
  <c r="K9" i="4" s="1"/>
  <c r="K8" i="4"/>
  <c r="G8" i="4"/>
  <c r="K7" i="4"/>
  <c r="G7" i="4"/>
  <c r="G6" i="4"/>
  <c r="K6" i="4" s="1"/>
  <c r="G5" i="4"/>
  <c r="K5" i="4" s="1"/>
  <c r="L2" i="4"/>
  <c r="C27" i="1"/>
  <c r="E27" i="3"/>
  <c r="H36" i="11" l="1"/>
  <c r="C36" i="11" s="1"/>
  <c r="C27" i="11"/>
  <c r="E27" i="11" s="1"/>
  <c r="K22" i="11"/>
  <c r="H36" i="10"/>
  <c r="C36" i="10" s="1"/>
  <c r="C27" i="10"/>
  <c r="E27" i="10" s="1"/>
  <c r="K22" i="10"/>
  <c r="H36" i="9"/>
  <c r="C36" i="9" s="1"/>
  <c r="C27" i="9"/>
  <c r="E27" i="9" s="1"/>
  <c r="K22" i="9"/>
  <c r="H36" i="8"/>
  <c r="C36" i="8" s="1"/>
  <c r="C27" i="8"/>
  <c r="E27" i="8" s="1"/>
  <c r="K22" i="8"/>
  <c r="K22" i="7"/>
  <c r="H36" i="7"/>
  <c r="C36" i="7" s="1"/>
  <c r="C27" i="7"/>
  <c r="E27" i="7" s="1"/>
  <c r="K22" i="6"/>
  <c r="E27" i="6"/>
  <c r="K22" i="5"/>
  <c r="C27" i="5"/>
  <c r="K22" i="4"/>
  <c r="C27" i="4"/>
  <c r="C34" i="3"/>
  <c r="E26" i="3"/>
  <c r="E25" i="3"/>
  <c r="J22" i="3"/>
  <c r="I22" i="3"/>
  <c r="H22" i="3"/>
  <c r="H33" i="3" s="1"/>
  <c r="H36" i="3" s="1"/>
  <c r="C36" i="3" s="1"/>
  <c r="E22" i="3"/>
  <c r="G19" i="3"/>
  <c r="K19" i="3" s="1"/>
  <c r="G18" i="3"/>
  <c r="K18" i="3" s="1"/>
  <c r="G17" i="3"/>
  <c r="K17" i="3" s="1"/>
  <c r="G16" i="3"/>
  <c r="K16" i="3" s="1"/>
  <c r="G15" i="3"/>
  <c r="K15" i="3" s="1"/>
  <c r="G14" i="3"/>
  <c r="K14" i="3" s="1"/>
  <c r="G13" i="3"/>
  <c r="K13" i="3" s="1"/>
  <c r="G12" i="3"/>
  <c r="K12" i="3" s="1"/>
  <c r="G11" i="3"/>
  <c r="K11" i="3" s="1"/>
  <c r="G10" i="3"/>
  <c r="K10" i="3" s="1"/>
  <c r="G9" i="3"/>
  <c r="K9" i="3" s="1"/>
  <c r="G8" i="3"/>
  <c r="K8" i="3" s="1"/>
  <c r="G7" i="3"/>
  <c r="K7" i="3" s="1"/>
  <c r="G6" i="3"/>
  <c r="K6" i="3" s="1"/>
  <c r="G5" i="3"/>
  <c r="K5" i="3" s="1"/>
  <c r="L2" i="3"/>
  <c r="E25" i="2"/>
  <c r="E26" i="2"/>
  <c r="C34" i="2"/>
  <c r="J22" i="2"/>
  <c r="I22" i="2"/>
  <c r="H22" i="2"/>
  <c r="H33" i="2" s="1"/>
  <c r="H36" i="2" s="1"/>
  <c r="C36" i="2" s="1"/>
  <c r="E22" i="2"/>
  <c r="G19" i="2"/>
  <c r="K19" i="2" s="1"/>
  <c r="G18" i="2"/>
  <c r="K18" i="2" s="1"/>
  <c r="G17" i="2"/>
  <c r="K17" i="2" s="1"/>
  <c r="G16" i="2"/>
  <c r="K16" i="2" s="1"/>
  <c r="G15" i="2"/>
  <c r="K15" i="2" s="1"/>
  <c r="G14" i="2"/>
  <c r="K14" i="2" s="1"/>
  <c r="G13" i="2"/>
  <c r="K13" i="2" s="1"/>
  <c r="G12" i="2"/>
  <c r="K12" i="2" s="1"/>
  <c r="G11" i="2"/>
  <c r="K11" i="2" s="1"/>
  <c r="G10" i="2"/>
  <c r="K10" i="2" s="1"/>
  <c r="G9" i="2"/>
  <c r="K9" i="2" s="1"/>
  <c r="G8" i="2"/>
  <c r="K8" i="2" s="1"/>
  <c r="G7" i="2"/>
  <c r="K7" i="2" s="1"/>
  <c r="G6" i="2"/>
  <c r="K6" i="2" s="1"/>
  <c r="G5" i="2"/>
  <c r="K5" i="2" s="1"/>
  <c r="L2" i="2"/>
  <c r="E25" i="1"/>
  <c r="E26" i="1"/>
  <c r="H36" i="1"/>
  <c r="C34" i="1"/>
  <c r="G8" i="1"/>
  <c r="K8" i="1" s="1"/>
  <c r="G9" i="1"/>
  <c r="K9" i="1" s="1"/>
  <c r="G10" i="1"/>
  <c r="K10" i="1" s="1"/>
  <c r="G11" i="1"/>
  <c r="K11" i="1" s="1"/>
  <c r="G12" i="1"/>
  <c r="K12" i="1" s="1"/>
  <c r="G13" i="1"/>
  <c r="K13" i="1" s="1"/>
  <c r="G14" i="1"/>
  <c r="K14" i="1" s="1"/>
  <c r="G15" i="1"/>
  <c r="K15" i="1" s="1"/>
  <c r="G16" i="1"/>
  <c r="K16" i="1" s="1"/>
  <c r="G17" i="1"/>
  <c r="K17" i="1" s="1"/>
  <c r="G18" i="1"/>
  <c r="K18" i="1" s="1"/>
  <c r="G19" i="1"/>
  <c r="K19" i="1" s="1"/>
  <c r="G5" i="1"/>
  <c r="K5" i="1" s="1"/>
  <c r="G6" i="1"/>
  <c r="K6" i="1" s="1"/>
  <c r="G7" i="1"/>
  <c r="K7" i="1" s="1"/>
  <c r="J22" i="1"/>
  <c r="I22" i="1"/>
  <c r="H22" i="1"/>
  <c r="H33" i="1" s="1"/>
  <c r="L2" i="1"/>
  <c r="E22" i="1"/>
  <c r="E27" i="1" s="1"/>
  <c r="K22" i="3" l="1"/>
  <c r="C27" i="3"/>
  <c r="C27" i="2"/>
  <c r="E27" i="2" s="1"/>
  <c r="K22" i="2"/>
  <c r="C36" i="1"/>
  <c r="K22" i="1"/>
</calcChain>
</file>

<file path=xl/sharedStrings.xml><?xml version="1.0" encoding="utf-8"?>
<sst xmlns="http://schemas.openxmlformats.org/spreadsheetml/2006/main" count="592" uniqueCount="105">
  <si>
    <t>GİDEN:</t>
  </si>
  <si>
    <t>HALİL İBRAHİM ATASAYIM</t>
  </si>
  <si>
    <t>SEFER:</t>
  </si>
  <si>
    <t>CARİ UNVAN</t>
  </si>
  <si>
    <t>TARİH</t>
  </si>
  <si>
    <t>CİRO</t>
  </si>
  <si>
    <t>EVRAK NO</t>
  </si>
  <si>
    <t>OKAN KÖŞKER</t>
  </si>
  <si>
    <t>HİLAL ÇATI HAKAN FALAY</t>
  </si>
  <si>
    <t>04,07,2022</t>
  </si>
  <si>
    <t>SEVK EDİLEN - FATURA</t>
  </si>
  <si>
    <t>TOPLAM:</t>
  </si>
  <si>
    <t>ÇIKIŞ</t>
  </si>
  <si>
    <t>GİRİŞ</t>
  </si>
  <si>
    <t>YAPILAN KM</t>
  </si>
  <si>
    <t>GİRİŞ/ÇIKIŞ KM</t>
  </si>
  <si>
    <t>TOPLAM YAKIT GİDERİ</t>
  </si>
  <si>
    <t>MASRAFLAR/CİRO</t>
  </si>
  <si>
    <t>AÇIKLAMA</t>
  </si>
  <si>
    <t>NAKİT</t>
  </si>
  <si>
    <t>HAVALE/KART</t>
  </si>
  <si>
    <t>ÇEK/SENET</t>
  </si>
  <si>
    <t>KALAN</t>
  </si>
  <si>
    <t>ÖDENECEK GÜN</t>
  </si>
  <si>
    <t>TARİH:</t>
  </si>
  <si>
    <t>VISA</t>
  </si>
  <si>
    <t>TOPLAM</t>
  </si>
  <si>
    <t>YAKIT</t>
  </si>
  <si>
    <t>YEMEK</t>
  </si>
  <si>
    <t>OTEL</t>
  </si>
  <si>
    <t>TESLİM OLACAK PARA</t>
  </si>
  <si>
    <t>TOPLAM TESLİM OLACAK NAKİT</t>
  </si>
  <si>
    <t>YOL AVANSI</t>
  </si>
  <si>
    <t>CİRO HARİÇ GELEN NAKİT</t>
  </si>
  <si>
    <t>YOZGAT - NEVŞEHİR</t>
  </si>
  <si>
    <t>PAZARLAMA</t>
  </si>
  <si>
    <t>KENAN YILDIRIM</t>
  </si>
  <si>
    <t>YÖN.KURULU BAŞKANI</t>
  </si>
  <si>
    <t>GİDEN / ÇIKIŞ</t>
  </si>
  <si>
    <t>GELEN - GİRİŞ</t>
  </si>
  <si>
    <t>SEFER RAPORU</t>
  </si>
  <si>
    <t>MUSTAFA KARTAL</t>
  </si>
  <si>
    <t>YOL AVANSI:</t>
  </si>
  <si>
    <t>NEVA PROFİL</t>
  </si>
  <si>
    <t>ES DEMİR</t>
  </si>
  <si>
    <t>KAPLAN DEMİR</t>
  </si>
  <si>
    <t>HALİL TOKALI</t>
  </si>
  <si>
    <t>BİLKA PROFİL</t>
  </si>
  <si>
    <t>21,07,2022</t>
  </si>
  <si>
    <t>YALÇINKAYA DEMİR</t>
  </si>
  <si>
    <t>EKSİK MALZEME</t>
  </si>
  <si>
    <t>SİNYAL DEĞİŞİMİ</t>
  </si>
  <si>
    <t>ÇUVAL ALIMI</t>
  </si>
  <si>
    <t>29,07,2022</t>
  </si>
  <si>
    <t>BATMAN - DİYARBAKIR</t>
  </si>
  <si>
    <t>ZİRVE ÇATI HARUN BULDUK</t>
  </si>
  <si>
    <t>22,07,2022</t>
  </si>
  <si>
    <t>KAYSERİ</t>
  </si>
  <si>
    <t>SÜLEYMAN KIZILTUĞ</t>
  </si>
  <si>
    <t>AKBAY TENEKECİLİK</t>
  </si>
  <si>
    <t>KARABACAK PROFİL</t>
  </si>
  <si>
    <t>FERİD RODOS</t>
  </si>
  <si>
    <t>MEHMET GÜLHAN</t>
  </si>
  <si>
    <t>UZMAN GALVANİZ</t>
  </si>
  <si>
    <t>MEHMET KALENDER</t>
  </si>
  <si>
    <t>ZİRVE ÇATI</t>
  </si>
  <si>
    <t>27,07,2022</t>
  </si>
  <si>
    <t>EGE</t>
  </si>
  <si>
    <t>İKİZLER DEMİR</t>
  </si>
  <si>
    <t xml:space="preserve">ÖZEN METAL </t>
  </si>
  <si>
    <t xml:space="preserve">ÖGENLER METAL </t>
  </si>
  <si>
    <t>BEŞİKTAŞLAR</t>
  </si>
  <si>
    <t xml:space="preserve">FİKRİ TUNCAY </t>
  </si>
  <si>
    <t>GÜVEN TİCARET</t>
  </si>
  <si>
    <t>CİHAN CAN SUŞEHRİ</t>
  </si>
  <si>
    <t xml:space="preserve">ERZİNCAN </t>
  </si>
  <si>
    <t>04,08,2022</t>
  </si>
  <si>
    <t>AKTAŞ TİCARET ALİ BALCI</t>
  </si>
  <si>
    <t>06,08,2022</t>
  </si>
  <si>
    <t>MEHMET ANTEPLİ</t>
  </si>
  <si>
    <t>KASTAMONU</t>
  </si>
  <si>
    <t>ALİ MUSTAFA ÖZDEMİR</t>
  </si>
  <si>
    <t>MEHMET KANAT</t>
  </si>
  <si>
    <t>FERİT AHMET RODOS</t>
  </si>
  <si>
    <t>ZİRVE ÇATI ZAFER EFE</t>
  </si>
  <si>
    <t>OBA PROFİL</t>
  </si>
  <si>
    <t>11,08,2022</t>
  </si>
  <si>
    <t>17,08,2022</t>
  </si>
  <si>
    <t>18,08,2022</t>
  </si>
  <si>
    <t>15,08,2022</t>
  </si>
  <si>
    <t>ÖNDER METAL</t>
  </si>
  <si>
    <t>DOĞAN METAL</t>
  </si>
  <si>
    <t>İÇKA METAL</t>
  </si>
  <si>
    <t>HERMES METAL</t>
  </si>
  <si>
    <t>13,08,2022</t>
  </si>
  <si>
    <t>URFA - DİYARBAKIR</t>
  </si>
  <si>
    <t>NORTH STONE MADENCİLİK</t>
  </si>
  <si>
    <t>HANİBANA PROFİL</t>
  </si>
  <si>
    <t xml:space="preserve">BAYRAMLAR İNŞAAT </t>
  </si>
  <si>
    <t>ÖZ ALTAYLAR DEMİR</t>
  </si>
  <si>
    <t>ÖZ DÖNMEZ DEMİR</t>
  </si>
  <si>
    <t>EKSSEN METAL</t>
  </si>
  <si>
    <t>SEÇİL KANAK</t>
  </si>
  <si>
    <t>20,08,2022</t>
  </si>
  <si>
    <t>DOĞU VE GÜNEYDOĞU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</si>
</sst>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General\ &quot;km&quot;"/>
    <numFmt numFmtId="166" formatCode="#,##0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0.5"/>
      <color theme="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3" fillId="0" borderId="1" xfId="0" applyFont="1" applyBorder="1"/>
    <xf numFmtId="0" fontId="2" fillId="0" borderId="1" xfId="0" applyFont="1" applyBorder="1"/>
    <xf numFmtId="164" fontId="2" fillId="0" borderId="1" xfId="0" applyNumberFormat="1" applyFont="1" applyBorder="1"/>
    <xf numFmtId="164" fontId="0" fillId="0" borderId="0" xfId="0" applyNumberFormat="1"/>
    <xf numFmtId="165" fontId="2" fillId="0" borderId="1" xfId="0" applyNumberFormat="1" applyFont="1" applyBorder="1"/>
    <xf numFmtId="166" fontId="2" fillId="0" borderId="1" xfId="0" applyNumberFormat="1" applyFont="1" applyBorder="1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4" fillId="0" borderId="1" xfId="0" applyFont="1" applyBorder="1"/>
    <xf numFmtId="0" fontId="2" fillId="0" borderId="1" xfId="0" applyFont="1" applyBorder="1" applyAlignment="1">
      <alignment horizontal="right" vertical="center"/>
    </xf>
    <xf numFmtId="14" fontId="2" fillId="0" borderId="1" xfId="0" applyNumberFormat="1" applyFont="1" applyBorder="1"/>
    <xf numFmtId="0" fontId="2" fillId="3" borderId="1" xfId="0" applyFon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0" fillId="3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/>
    </xf>
    <xf numFmtId="14" fontId="2" fillId="0" borderId="1" xfId="0" applyNumberFormat="1" applyFont="1" applyBorder="1" applyAlignment="1">
      <alignment horizontal="center"/>
    </xf>
    <xf numFmtId="0" fontId="0" fillId="4" borderId="0" xfId="0" applyFill="1"/>
    <xf numFmtId="0" fontId="1" fillId="4" borderId="0" xfId="0" applyFont="1" applyFill="1"/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164" fontId="0" fillId="4" borderId="0" xfId="0" applyNumberFormat="1" applyFill="1"/>
    <xf numFmtId="0" fontId="0" fillId="4" borderId="0" xfId="0" applyFill="1" applyAlignment="1">
      <alignment horizontal="right" vertical="center"/>
    </xf>
    <xf numFmtId="0" fontId="3" fillId="4" borderId="0" xfId="0" applyFont="1" applyFill="1"/>
    <xf numFmtId="167" fontId="2" fillId="0" borderId="1" xfId="0" applyNumberFormat="1" applyFont="1" applyBorder="1"/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0" borderId="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right"/>
    </xf>
    <xf numFmtId="0" fontId="7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DC527-D873-4422-82CA-3B2F9D47FA08}">
  <dimension ref="A1:N39"/>
  <sheetViews>
    <sheetView zoomScaleNormal="100" workbookViewId="0">
      <selection activeCell="P18" sqref="P1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14" ht="18.75" x14ac:dyDescent="0.25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4" x14ac:dyDescent="0.25">
      <c r="A2" s="15" t="s">
        <v>0</v>
      </c>
      <c r="B2" s="39" t="s">
        <v>1</v>
      </c>
      <c r="C2" s="40"/>
      <c r="D2" s="15" t="s">
        <v>2</v>
      </c>
      <c r="E2" s="48" t="s">
        <v>34</v>
      </c>
      <c r="F2" s="48"/>
      <c r="G2" s="48"/>
      <c r="H2" s="48"/>
      <c r="I2" s="48"/>
      <c r="J2" s="48"/>
      <c r="K2" s="3" t="s">
        <v>24</v>
      </c>
      <c r="L2" s="16">
        <f ca="1">TODAY()</f>
        <v>44793</v>
      </c>
    </row>
    <row r="3" spans="1:14" x14ac:dyDescent="0.25">
      <c r="A3" s="38" t="s">
        <v>10</v>
      </c>
      <c r="B3" s="38"/>
      <c r="C3" s="38"/>
      <c r="D3" s="38"/>
      <c r="E3" s="38"/>
      <c r="F3" s="11"/>
      <c r="G3" s="38" t="s">
        <v>39</v>
      </c>
      <c r="H3" s="38"/>
      <c r="I3" s="38"/>
      <c r="J3" s="38"/>
      <c r="K3" s="38"/>
      <c r="L3" s="38"/>
    </row>
    <row r="4" spans="1:14" x14ac:dyDescent="0.25">
      <c r="A4" s="44" t="s">
        <v>3</v>
      </c>
      <c r="B4" s="45"/>
      <c r="C4" s="12" t="s">
        <v>4</v>
      </c>
      <c r="D4" s="12" t="s">
        <v>6</v>
      </c>
      <c r="E4" s="12" t="s">
        <v>5</v>
      </c>
      <c r="F4" s="13"/>
      <c r="G4" s="12" t="s">
        <v>18</v>
      </c>
      <c r="H4" s="12" t="s">
        <v>19</v>
      </c>
      <c r="I4" s="12" t="s">
        <v>20</v>
      </c>
      <c r="J4" s="12" t="s">
        <v>21</v>
      </c>
      <c r="K4" s="12" t="s">
        <v>22</v>
      </c>
      <c r="L4" s="19" t="s">
        <v>23</v>
      </c>
    </row>
    <row r="5" spans="1:14" x14ac:dyDescent="0.25">
      <c r="A5" s="35" t="s">
        <v>7</v>
      </c>
      <c r="B5" s="36"/>
      <c r="C5" s="9" t="s">
        <v>9</v>
      </c>
      <c r="D5" s="1"/>
      <c r="E5" s="18">
        <v>39080</v>
      </c>
      <c r="G5" s="2" t="str">
        <f t="shared" ref="G5:G6" si="0">IF(A5="","",(A5))</f>
        <v>OKAN KÖŞKER</v>
      </c>
      <c r="H5" s="18">
        <v>38000</v>
      </c>
      <c r="I5" s="18"/>
      <c r="J5" s="18"/>
      <c r="K5" s="18">
        <f>IF(G5="","",SUM(E5-H5-I5-J5))</f>
        <v>1080</v>
      </c>
      <c r="L5" s="1"/>
    </row>
    <row r="6" spans="1:14" x14ac:dyDescent="0.25">
      <c r="A6" s="35" t="s">
        <v>8</v>
      </c>
      <c r="B6" s="36"/>
      <c r="C6" s="9" t="s">
        <v>9</v>
      </c>
      <c r="D6" s="1"/>
      <c r="E6" s="18">
        <v>1225</v>
      </c>
      <c r="G6" s="2" t="str">
        <f t="shared" si="0"/>
        <v>HİLAL ÇATI HAKAN FALAY</v>
      </c>
      <c r="H6" s="18">
        <v>1225</v>
      </c>
      <c r="I6" s="18"/>
      <c r="J6" s="18"/>
      <c r="K6" s="18">
        <f t="shared" ref="K6:K19" si="1">IF(G6="","",SUM(E6-H6-I6-J6))</f>
        <v>0</v>
      </c>
      <c r="L6" s="1"/>
    </row>
    <row r="7" spans="1:14" x14ac:dyDescent="0.25">
      <c r="A7" s="35"/>
      <c r="B7" s="36"/>
      <c r="C7" s="9"/>
      <c r="D7" s="1"/>
      <c r="E7" s="18"/>
      <c r="G7" s="2" t="str">
        <f>IF(A7="","",(A7))</f>
        <v/>
      </c>
      <c r="H7" s="18"/>
      <c r="I7" s="18"/>
      <c r="J7" s="18"/>
      <c r="K7" s="18" t="str">
        <f t="shared" si="1"/>
        <v/>
      </c>
      <c r="L7" s="1"/>
    </row>
    <row r="8" spans="1:14" x14ac:dyDescent="0.25">
      <c r="A8" s="35"/>
      <c r="B8" s="36"/>
      <c r="C8" s="9"/>
      <c r="D8" s="1"/>
      <c r="E8" s="18"/>
      <c r="G8" s="2" t="str">
        <f t="shared" ref="G8:G19" si="2">IF(A8="","",(A8))</f>
        <v/>
      </c>
      <c r="H8" s="18"/>
      <c r="I8" s="18"/>
      <c r="J8" s="18"/>
      <c r="K8" s="18" t="str">
        <f t="shared" si="1"/>
        <v/>
      </c>
      <c r="L8" s="1"/>
    </row>
    <row r="9" spans="1:14" x14ac:dyDescent="0.25">
      <c r="A9" s="35"/>
      <c r="B9" s="36"/>
      <c r="C9" s="9"/>
      <c r="D9" s="1"/>
      <c r="E9" s="18"/>
      <c r="G9" s="2" t="str">
        <f t="shared" si="2"/>
        <v/>
      </c>
      <c r="H9" s="18"/>
      <c r="I9" s="18"/>
      <c r="J9" s="18"/>
      <c r="K9" s="18" t="str">
        <f t="shared" si="1"/>
        <v/>
      </c>
      <c r="L9" s="1"/>
    </row>
    <row r="10" spans="1:14" x14ac:dyDescent="0.25">
      <c r="A10" s="35"/>
      <c r="B10" s="36"/>
      <c r="C10" s="9"/>
      <c r="D10" s="1"/>
      <c r="E10" s="18"/>
      <c r="G10" s="2" t="str">
        <f t="shared" si="2"/>
        <v/>
      </c>
      <c r="H10" s="18"/>
      <c r="I10" s="18"/>
      <c r="J10" s="18"/>
      <c r="K10" s="18" t="str">
        <f t="shared" si="1"/>
        <v/>
      </c>
      <c r="L10" s="1"/>
    </row>
    <row r="11" spans="1:14" x14ac:dyDescent="0.25">
      <c r="A11" s="35"/>
      <c r="B11" s="36"/>
      <c r="C11" s="9"/>
      <c r="D11" s="1"/>
      <c r="E11" s="18"/>
      <c r="G11" s="2" t="str">
        <f t="shared" si="2"/>
        <v/>
      </c>
      <c r="H11" s="18"/>
      <c r="I11" s="18"/>
      <c r="J11" s="18"/>
      <c r="K11" s="18" t="str">
        <f t="shared" si="1"/>
        <v/>
      </c>
      <c r="L11" s="1"/>
    </row>
    <row r="12" spans="1:14" x14ac:dyDescent="0.25">
      <c r="A12" s="35"/>
      <c r="B12" s="36"/>
      <c r="C12" s="9"/>
      <c r="D12" s="1"/>
      <c r="E12" s="18"/>
      <c r="G12" s="2" t="str">
        <f t="shared" si="2"/>
        <v/>
      </c>
      <c r="H12" s="18"/>
      <c r="I12" s="18"/>
      <c r="J12" s="18"/>
      <c r="K12" s="18" t="str">
        <f t="shared" si="1"/>
        <v/>
      </c>
      <c r="L12" s="1"/>
    </row>
    <row r="13" spans="1:14" x14ac:dyDescent="0.25">
      <c r="A13" s="35"/>
      <c r="B13" s="36"/>
      <c r="C13" s="9"/>
      <c r="D13" s="1"/>
      <c r="E13" s="18"/>
      <c r="G13" s="2" t="str">
        <f t="shared" si="2"/>
        <v/>
      </c>
      <c r="H13" s="18"/>
      <c r="I13" s="18"/>
      <c r="J13" s="18"/>
      <c r="K13" s="18" t="str">
        <f t="shared" si="1"/>
        <v/>
      </c>
      <c r="L13" s="1"/>
    </row>
    <row r="14" spans="1:14" x14ac:dyDescent="0.25">
      <c r="A14" s="35"/>
      <c r="B14" s="36"/>
      <c r="C14" s="9"/>
      <c r="D14" s="1"/>
      <c r="E14" s="18"/>
      <c r="G14" s="2" t="str">
        <f t="shared" si="2"/>
        <v/>
      </c>
      <c r="H14" s="18"/>
      <c r="I14" s="18"/>
      <c r="J14" s="18"/>
      <c r="K14" s="18" t="str">
        <f t="shared" si="1"/>
        <v/>
      </c>
      <c r="L14" s="1"/>
    </row>
    <row r="15" spans="1:14" x14ac:dyDescent="0.25">
      <c r="A15" s="35"/>
      <c r="B15" s="36"/>
      <c r="C15" s="9"/>
      <c r="D15" s="1"/>
      <c r="E15" s="18"/>
      <c r="G15" s="2" t="str">
        <f t="shared" si="2"/>
        <v/>
      </c>
      <c r="H15" s="18"/>
      <c r="I15" s="18"/>
      <c r="J15" s="18"/>
      <c r="K15" s="18" t="str">
        <f t="shared" si="1"/>
        <v/>
      </c>
      <c r="L15" s="1"/>
    </row>
    <row r="16" spans="1:14" x14ac:dyDescent="0.25">
      <c r="A16" s="35"/>
      <c r="B16" s="36"/>
      <c r="C16" s="9"/>
      <c r="D16" s="1"/>
      <c r="E16" s="18"/>
      <c r="G16" s="2" t="str">
        <f t="shared" si="2"/>
        <v/>
      </c>
      <c r="H16" s="18"/>
      <c r="I16" s="18"/>
      <c r="J16" s="18"/>
      <c r="K16" s="18" t="str">
        <f t="shared" si="1"/>
        <v/>
      </c>
      <c r="L16" s="1"/>
      <c r="N16" s="8"/>
    </row>
    <row r="17" spans="1:12" x14ac:dyDescent="0.25">
      <c r="A17" s="35"/>
      <c r="B17" s="36"/>
      <c r="C17" s="9"/>
      <c r="D17" s="1"/>
      <c r="E17" s="18"/>
      <c r="G17" s="2" t="str">
        <f t="shared" si="2"/>
        <v/>
      </c>
      <c r="H17" s="18"/>
      <c r="I17" s="18"/>
      <c r="J17" s="18"/>
      <c r="K17" s="18" t="str">
        <f t="shared" si="1"/>
        <v/>
      </c>
      <c r="L17" s="1"/>
    </row>
    <row r="18" spans="1:12" x14ac:dyDescent="0.25">
      <c r="A18" s="35"/>
      <c r="B18" s="36"/>
      <c r="C18" s="9"/>
      <c r="D18" s="1"/>
      <c r="E18" s="18"/>
      <c r="G18" s="2" t="str">
        <f t="shared" si="2"/>
        <v/>
      </c>
      <c r="H18" s="18"/>
      <c r="I18" s="18"/>
      <c r="J18" s="18"/>
      <c r="K18" s="18" t="str">
        <f t="shared" si="1"/>
        <v/>
      </c>
      <c r="L18" s="1"/>
    </row>
    <row r="19" spans="1:12" x14ac:dyDescent="0.25">
      <c r="A19" s="35"/>
      <c r="B19" s="36"/>
      <c r="C19" s="9"/>
      <c r="D19" s="1"/>
      <c r="E19" s="18"/>
      <c r="G19" s="2" t="str">
        <f t="shared" si="2"/>
        <v/>
      </c>
      <c r="H19" s="18"/>
      <c r="I19" s="18"/>
      <c r="J19" s="18"/>
      <c r="K19" s="18" t="str">
        <f t="shared" si="1"/>
        <v/>
      </c>
      <c r="L19" s="1"/>
    </row>
    <row r="20" spans="1:12" x14ac:dyDescent="0.25">
      <c r="A20" s="35"/>
      <c r="B20" s="36"/>
      <c r="C20" s="9"/>
      <c r="D20" s="1"/>
      <c r="E20" s="1"/>
      <c r="G20" s="14" t="s">
        <v>32</v>
      </c>
      <c r="H20" s="21">
        <v>200</v>
      </c>
      <c r="I20" s="18"/>
      <c r="J20" s="18"/>
      <c r="K20" s="18"/>
      <c r="L20" s="1"/>
    </row>
    <row r="21" spans="1:12" x14ac:dyDescent="0.25">
      <c r="A21" s="35"/>
      <c r="B21" s="36"/>
      <c r="C21" s="1"/>
      <c r="D21" s="1"/>
      <c r="E21" s="1"/>
      <c r="G21" s="2"/>
      <c r="H21" s="18"/>
      <c r="I21" s="18"/>
      <c r="J21" s="18"/>
      <c r="K21" s="18"/>
      <c r="L21" s="1"/>
    </row>
    <row r="22" spans="1:12" x14ac:dyDescent="0.25">
      <c r="A22" s="47" t="s">
        <v>11</v>
      </c>
      <c r="B22" s="47"/>
      <c r="C22" s="47"/>
      <c r="D22" s="47"/>
      <c r="E22" s="20">
        <f>SUM(E5:E21)</f>
        <v>40305</v>
      </c>
      <c r="G22" s="17" t="s">
        <v>11</v>
      </c>
      <c r="H22" s="20">
        <f>SUM(H5:H21)</f>
        <v>39425</v>
      </c>
      <c r="I22" s="20">
        <f>SUM(I5:I21)</f>
        <v>0</v>
      </c>
      <c r="J22" s="20">
        <f>SUM(J5:J21)</f>
        <v>0</v>
      </c>
      <c r="K22" s="20">
        <f>SUM(K5:K21)</f>
        <v>1080</v>
      </c>
      <c r="L22" s="1"/>
    </row>
    <row r="23" spans="1:12" ht="9.9499999999999993" customHeight="1" x14ac:dyDescent="0.25"/>
    <row r="24" spans="1:12" x14ac:dyDescent="0.25">
      <c r="A24" s="38" t="s">
        <v>18</v>
      </c>
      <c r="B24" s="38"/>
      <c r="C24" s="10" t="s">
        <v>12</v>
      </c>
      <c r="D24" s="10" t="s">
        <v>13</v>
      </c>
      <c r="E24" s="10" t="s">
        <v>14</v>
      </c>
      <c r="G24" s="38" t="s">
        <v>38</v>
      </c>
      <c r="H24" s="38"/>
      <c r="I24" s="38"/>
      <c r="J24" s="38"/>
      <c r="K24" s="38"/>
    </row>
    <row r="25" spans="1:12" x14ac:dyDescent="0.25">
      <c r="A25" s="46" t="s">
        <v>15</v>
      </c>
      <c r="B25" s="46"/>
      <c r="C25" s="7">
        <v>313880</v>
      </c>
      <c r="D25" s="7">
        <v>314632</v>
      </c>
      <c r="E25" s="6">
        <f>SUM(D25-C25)</f>
        <v>752</v>
      </c>
      <c r="G25" s="12" t="s">
        <v>18</v>
      </c>
      <c r="H25" s="12" t="s">
        <v>19</v>
      </c>
      <c r="I25" s="12" t="s">
        <v>25</v>
      </c>
      <c r="J25" s="12"/>
      <c r="K25" s="12" t="s">
        <v>26</v>
      </c>
    </row>
    <row r="26" spans="1:12" x14ac:dyDescent="0.25">
      <c r="A26" s="46" t="s">
        <v>16</v>
      </c>
      <c r="B26" s="46"/>
      <c r="C26" s="4">
        <v>1700</v>
      </c>
      <c r="D26" s="3"/>
      <c r="E26" s="4">
        <f>SUM(C26/E25)</f>
        <v>2.2606382978723403</v>
      </c>
      <c r="G26" s="1" t="s">
        <v>27</v>
      </c>
      <c r="H26" s="18">
        <v>1800</v>
      </c>
      <c r="I26" s="18"/>
      <c r="J26" s="18"/>
      <c r="K26" s="18"/>
    </row>
    <row r="27" spans="1:12" x14ac:dyDescent="0.25">
      <c r="A27" s="46" t="s">
        <v>17</v>
      </c>
      <c r="B27" s="46"/>
      <c r="C27" s="4">
        <f>H33</f>
        <v>1910</v>
      </c>
      <c r="D27" s="3"/>
      <c r="E27" s="34">
        <f>SUM(C27/E22)</f>
        <v>4.738866145639499E-2</v>
      </c>
      <c r="G27" s="1" t="s">
        <v>28</v>
      </c>
      <c r="H27" s="18">
        <v>110</v>
      </c>
      <c r="I27" s="18"/>
      <c r="J27" s="18"/>
      <c r="K27" s="18"/>
    </row>
    <row r="28" spans="1:12" x14ac:dyDescent="0.25">
      <c r="G28" s="1" t="s">
        <v>29</v>
      </c>
      <c r="H28" s="18"/>
      <c r="I28" s="18"/>
      <c r="J28" s="18"/>
      <c r="K28" s="18"/>
    </row>
    <row r="29" spans="1:12" x14ac:dyDescent="0.25">
      <c r="A29" s="52" t="s">
        <v>33</v>
      </c>
      <c r="B29" s="53"/>
      <c r="C29" s="54"/>
      <c r="G29" s="1"/>
      <c r="H29" s="18"/>
      <c r="I29" s="18"/>
      <c r="J29" s="18"/>
      <c r="K29" s="18"/>
    </row>
    <row r="30" spans="1:12" x14ac:dyDescent="0.25">
      <c r="A30" s="49" t="s">
        <v>8</v>
      </c>
      <c r="B30" s="50"/>
      <c r="C30" s="18">
        <v>1205</v>
      </c>
      <c r="G30" s="1"/>
      <c r="H30" s="18"/>
      <c r="I30" s="18"/>
      <c r="J30" s="18"/>
      <c r="K30" s="18"/>
    </row>
    <row r="31" spans="1:12" x14ac:dyDescent="0.25">
      <c r="A31" s="49"/>
      <c r="B31" s="50"/>
      <c r="C31" s="18"/>
      <c r="G31" s="1"/>
      <c r="H31" s="18"/>
      <c r="I31" s="18"/>
      <c r="J31" s="18"/>
      <c r="K31" s="18"/>
    </row>
    <row r="32" spans="1:12" x14ac:dyDescent="0.25">
      <c r="A32" s="49"/>
      <c r="B32" s="50"/>
      <c r="C32" s="18"/>
      <c r="G32" s="1"/>
      <c r="H32" s="18"/>
      <c r="I32" s="18"/>
      <c r="J32" s="18"/>
      <c r="K32" s="18"/>
    </row>
    <row r="33" spans="1:12" x14ac:dyDescent="0.25">
      <c r="A33" s="49"/>
      <c r="B33" s="50"/>
      <c r="C33" s="18"/>
      <c r="G33" s="17" t="s">
        <v>11</v>
      </c>
      <c r="H33" s="20">
        <f>IF(H22="","",SUM(H26:H32))</f>
        <v>1910</v>
      </c>
      <c r="I33" s="22"/>
      <c r="J33" s="22"/>
      <c r="K33" s="22"/>
    </row>
    <row r="34" spans="1:12" x14ac:dyDescent="0.25">
      <c r="A34" s="41" t="s">
        <v>11</v>
      </c>
      <c r="B34" s="42"/>
      <c r="C34" s="20">
        <f>SUM(C30:C33)</f>
        <v>1205</v>
      </c>
    </row>
    <row r="35" spans="1:12" ht="9.9499999999999993" customHeight="1" x14ac:dyDescent="0.25">
      <c r="C35" s="23"/>
      <c r="H35" s="5"/>
    </row>
    <row r="36" spans="1:12" x14ac:dyDescent="0.25">
      <c r="A36" s="43" t="s">
        <v>31</v>
      </c>
      <c r="B36" s="43"/>
      <c r="C36" s="21">
        <f>SUM(H36+C34)</f>
        <v>38720</v>
      </c>
      <c r="G36" s="24" t="s">
        <v>30</v>
      </c>
      <c r="H36" s="21">
        <f>IF(H33="","",SUM(H22-H33))</f>
        <v>37515</v>
      </c>
    </row>
    <row r="37" spans="1:12" ht="9.9499999999999993" customHeight="1" x14ac:dyDescent="0.25"/>
    <row r="38" spans="1:12" x14ac:dyDescent="0.25">
      <c r="A38" s="55" t="s">
        <v>1</v>
      </c>
      <c r="B38" s="55"/>
      <c r="K38" s="51" t="s">
        <v>36</v>
      </c>
      <c r="L38" s="51"/>
    </row>
    <row r="39" spans="1:12" x14ac:dyDescent="0.25">
      <c r="A39" s="51" t="s">
        <v>35</v>
      </c>
      <c r="B39" s="51"/>
      <c r="K39" s="51" t="s">
        <v>37</v>
      </c>
      <c r="L39" s="51"/>
    </row>
  </sheetData>
  <mergeCells count="40">
    <mergeCell ref="E2:J2"/>
    <mergeCell ref="A30:B30"/>
    <mergeCell ref="K38:L38"/>
    <mergeCell ref="K39:L39"/>
    <mergeCell ref="G24:K24"/>
    <mergeCell ref="A29:C29"/>
    <mergeCell ref="A31:B31"/>
    <mergeCell ref="A32:B32"/>
    <mergeCell ref="A33:B33"/>
    <mergeCell ref="A38:B38"/>
    <mergeCell ref="A39:B39"/>
    <mergeCell ref="A5:B5"/>
    <mergeCell ref="A15:B15"/>
    <mergeCell ref="A16:B16"/>
    <mergeCell ref="A17:B17"/>
    <mergeCell ref="A18:B18"/>
    <mergeCell ref="A1:L1"/>
    <mergeCell ref="G3:L3"/>
    <mergeCell ref="B2:C2"/>
    <mergeCell ref="A34:B34"/>
    <mergeCell ref="A36:B36"/>
    <mergeCell ref="A4:B4"/>
    <mergeCell ref="A24:B24"/>
    <mergeCell ref="A27:B27"/>
    <mergeCell ref="A21:B21"/>
    <mergeCell ref="A3:E3"/>
    <mergeCell ref="A22:D22"/>
    <mergeCell ref="A25:B25"/>
    <mergeCell ref="A26:B26"/>
    <mergeCell ref="A8:B8"/>
    <mergeCell ref="A7:B7"/>
    <mergeCell ref="A6:B6"/>
    <mergeCell ref="A19:B19"/>
    <mergeCell ref="A20:B20"/>
    <mergeCell ref="A9:B9"/>
    <mergeCell ref="A10:B10"/>
    <mergeCell ref="A11:B11"/>
    <mergeCell ref="A12:B12"/>
    <mergeCell ref="A13:B13"/>
    <mergeCell ref="A14:B14"/>
  </mergeCells>
  <pageMargins left="0" right="0" top="0.35433070866141736" bottom="0" header="0" footer="0"/>
  <pageSetup paperSize="9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0EC76-E78E-45FF-B04C-FE11D6FC0478}">
  <dimension ref="A1:X44"/>
  <sheetViews>
    <sheetView view="pageBreakPreview" zoomScaleNormal="100" zoomScaleSheetLayoutView="100" workbookViewId="0">
      <selection activeCell="O17" sqref="O1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x14ac:dyDescent="0.25">
      <c r="A2" s="15" t="s">
        <v>0</v>
      </c>
      <c r="B2" s="56" t="s">
        <v>41</v>
      </c>
      <c r="C2" s="57"/>
      <c r="D2" s="15" t="s">
        <v>2</v>
      </c>
      <c r="E2" s="48" t="s">
        <v>104</v>
      </c>
      <c r="F2" s="48"/>
      <c r="G2" s="48"/>
      <c r="H2" s="48"/>
      <c r="I2" s="48"/>
      <c r="J2" s="48"/>
      <c r="K2" s="25" t="s">
        <v>24</v>
      </c>
      <c r="L2" s="26">
        <f ca="1">TODAY()</f>
        <v>44793</v>
      </c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4" x14ac:dyDescent="0.25">
      <c r="A3" s="38" t="s">
        <v>10</v>
      </c>
      <c r="B3" s="38"/>
      <c r="C3" s="38"/>
      <c r="D3" s="38"/>
      <c r="E3" s="38"/>
      <c r="F3" s="29"/>
      <c r="G3" s="38" t="s">
        <v>39</v>
      </c>
      <c r="H3" s="38"/>
      <c r="I3" s="38"/>
      <c r="J3" s="38"/>
      <c r="K3" s="38"/>
      <c r="L3" s="38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x14ac:dyDescent="0.25">
      <c r="A4" s="39" t="s">
        <v>3</v>
      </c>
      <c r="B4" s="40"/>
      <c r="C4" s="12" t="s">
        <v>4</v>
      </c>
      <c r="D4" s="12" t="s">
        <v>6</v>
      </c>
      <c r="E4" s="12" t="s">
        <v>5</v>
      </c>
      <c r="F4" s="30"/>
      <c r="G4" s="12" t="s">
        <v>18</v>
      </c>
      <c r="H4" s="12" t="s">
        <v>19</v>
      </c>
      <c r="I4" s="12" t="s">
        <v>20</v>
      </c>
      <c r="J4" s="12" t="s">
        <v>21</v>
      </c>
      <c r="K4" s="12" t="s">
        <v>22</v>
      </c>
      <c r="L4" s="19" t="s">
        <v>23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4" x14ac:dyDescent="0.25">
      <c r="A5" s="35" t="s">
        <v>96</v>
      </c>
      <c r="B5" s="36"/>
      <c r="C5" s="9" t="s">
        <v>103</v>
      </c>
      <c r="D5" s="1"/>
      <c r="E5" s="18">
        <v>9962</v>
      </c>
      <c r="F5" s="27"/>
      <c r="G5" s="2" t="str">
        <f t="shared" ref="G5:G6" si="0">IF(A5="","",(A5))</f>
        <v>NORTH STONE MADENCİLİK</v>
      </c>
      <c r="H5" s="18"/>
      <c r="I5" s="18">
        <v>9962</v>
      </c>
      <c r="J5" s="18"/>
      <c r="K5" s="18">
        <f>IF(G5="","",SUM(E5-H5-I5-J5))</f>
        <v>0</v>
      </c>
      <c r="L5" s="1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4" x14ac:dyDescent="0.25">
      <c r="A6" s="35" t="s">
        <v>97</v>
      </c>
      <c r="B6" s="36"/>
      <c r="C6" s="9" t="s">
        <v>103</v>
      </c>
      <c r="D6" s="1"/>
      <c r="E6" s="18">
        <v>27450</v>
      </c>
      <c r="F6" s="27"/>
      <c r="G6" s="2" t="str">
        <f t="shared" si="0"/>
        <v>HANİBANA PROFİL</v>
      </c>
      <c r="H6" s="18">
        <v>27450</v>
      </c>
      <c r="I6" s="18"/>
      <c r="J6" s="18"/>
      <c r="K6" s="18">
        <f t="shared" ref="K6:K19" si="1">IF(G6="","",SUM(E6-H6-I6-J6))</f>
        <v>0</v>
      </c>
      <c r="L6" s="1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x14ac:dyDescent="0.25">
      <c r="A7" s="35" t="s">
        <v>98</v>
      </c>
      <c r="B7" s="36"/>
      <c r="C7" s="9" t="s">
        <v>103</v>
      </c>
      <c r="D7" s="1"/>
      <c r="E7" s="18">
        <v>12650</v>
      </c>
      <c r="F7" s="27"/>
      <c r="G7" s="2" t="str">
        <f>IF(A7="","",(A7))</f>
        <v xml:space="preserve">BAYRAMLAR İNŞAAT </v>
      </c>
      <c r="H7" s="18">
        <v>12650</v>
      </c>
      <c r="I7" s="18"/>
      <c r="J7" s="18"/>
      <c r="K7" s="18">
        <f t="shared" si="1"/>
        <v>0</v>
      </c>
      <c r="L7" s="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4" x14ac:dyDescent="0.25">
      <c r="A8" s="35" t="s">
        <v>99</v>
      </c>
      <c r="B8" s="36"/>
      <c r="C8" s="9" t="s">
        <v>103</v>
      </c>
      <c r="D8" s="1"/>
      <c r="E8" s="18">
        <v>3000</v>
      </c>
      <c r="F8" s="27"/>
      <c r="G8" s="2" t="str">
        <f t="shared" ref="G8:G19" si="2">IF(A8="","",(A8))</f>
        <v>ÖZ ALTAYLAR DEMİR</v>
      </c>
      <c r="H8" s="18">
        <v>3000</v>
      </c>
      <c r="I8" s="18"/>
      <c r="J8" s="18"/>
      <c r="K8" s="18">
        <f t="shared" si="1"/>
        <v>0</v>
      </c>
      <c r="L8" s="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24" x14ac:dyDescent="0.25">
      <c r="A9" s="35" t="s">
        <v>100</v>
      </c>
      <c r="B9" s="36"/>
      <c r="C9" s="9" t="s">
        <v>103</v>
      </c>
      <c r="D9" s="1"/>
      <c r="E9" s="18">
        <v>5850</v>
      </c>
      <c r="F9" s="27"/>
      <c r="G9" s="2" t="str">
        <f t="shared" si="2"/>
        <v>ÖZ DÖNMEZ DEMİR</v>
      </c>
      <c r="H9" s="18">
        <v>5850</v>
      </c>
      <c r="I9" s="18"/>
      <c r="J9" s="18"/>
      <c r="K9" s="18">
        <f t="shared" si="1"/>
        <v>0</v>
      </c>
      <c r="L9" s="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x14ac:dyDescent="0.25">
      <c r="A10" s="35" t="s">
        <v>101</v>
      </c>
      <c r="B10" s="36"/>
      <c r="C10" s="9" t="s">
        <v>103</v>
      </c>
      <c r="D10" s="1"/>
      <c r="E10" s="18">
        <v>2950</v>
      </c>
      <c r="F10" s="27"/>
      <c r="G10" s="2" t="str">
        <f t="shared" si="2"/>
        <v>EKSSEN METAL</v>
      </c>
      <c r="H10" s="18">
        <v>2950</v>
      </c>
      <c r="I10" s="18"/>
      <c r="J10" s="18"/>
      <c r="K10" s="18">
        <f t="shared" si="1"/>
        <v>0</v>
      </c>
      <c r="L10" s="1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x14ac:dyDescent="0.25">
      <c r="A11" s="35" t="s">
        <v>8</v>
      </c>
      <c r="B11" s="36"/>
      <c r="C11" s="9" t="s">
        <v>103</v>
      </c>
      <c r="D11" s="1"/>
      <c r="E11" s="18">
        <v>8425</v>
      </c>
      <c r="F11" s="27"/>
      <c r="G11" s="2" t="str">
        <f t="shared" si="2"/>
        <v>HİLAL ÇATI HAKAN FALAY</v>
      </c>
      <c r="H11" s="18"/>
      <c r="I11" s="18"/>
      <c r="J11" s="18"/>
      <c r="K11" s="18">
        <f t="shared" si="1"/>
        <v>8425</v>
      </c>
      <c r="L11" s="1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x14ac:dyDescent="0.25">
      <c r="A12" s="35"/>
      <c r="B12" s="36"/>
      <c r="C12" s="9"/>
      <c r="D12" s="1"/>
      <c r="E12" s="18"/>
      <c r="F12" s="27"/>
      <c r="G12" s="2" t="str">
        <f t="shared" si="2"/>
        <v/>
      </c>
      <c r="H12" s="18"/>
      <c r="I12" s="18"/>
      <c r="J12" s="18"/>
      <c r="K12" s="18" t="str">
        <f t="shared" si="1"/>
        <v/>
      </c>
      <c r="L12" s="1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1:24" x14ac:dyDescent="0.25">
      <c r="A13" s="35"/>
      <c r="B13" s="36"/>
      <c r="C13" s="9"/>
      <c r="D13" s="1"/>
      <c r="E13" s="18"/>
      <c r="F13" s="27"/>
      <c r="G13" s="2" t="str">
        <f t="shared" si="2"/>
        <v/>
      </c>
      <c r="H13" s="18"/>
      <c r="I13" s="18"/>
      <c r="J13" s="18"/>
      <c r="K13" s="18" t="str">
        <f t="shared" si="1"/>
        <v/>
      </c>
      <c r="L13" s="1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x14ac:dyDescent="0.25">
      <c r="A14" s="35"/>
      <c r="B14" s="36"/>
      <c r="C14" s="9"/>
      <c r="D14" s="1"/>
      <c r="E14" s="18"/>
      <c r="F14" s="27"/>
      <c r="G14" s="2" t="str">
        <f t="shared" si="2"/>
        <v/>
      </c>
      <c r="H14" s="18"/>
      <c r="I14" s="18"/>
      <c r="J14" s="18"/>
      <c r="K14" s="18" t="str">
        <f t="shared" si="1"/>
        <v/>
      </c>
      <c r="L14" s="1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x14ac:dyDescent="0.25">
      <c r="A15" s="35"/>
      <c r="B15" s="36"/>
      <c r="C15" s="9"/>
      <c r="D15" s="1"/>
      <c r="E15" s="18"/>
      <c r="F15" s="27"/>
      <c r="G15" s="2" t="str">
        <f t="shared" si="2"/>
        <v/>
      </c>
      <c r="H15" s="18"/>
      <c r="I15" s="18"/>
      <c r="J15" s="18"/>
      <c r="K15" s="18" t="str">
        <f t="shared" si="1"/>
        <v/>
      </c>
      <c r="L15" s="1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</row>
    <row r="16" spans="1:24" x14ac:dyDescent="0.25">
      <c r="A16" s="35"/>
      <c r="B16" s="36"/>
      <c r="C16" s="9"/>
      <c r="D16" s="1"/>
      <c r="E16" s="18"/>
      <c r="F16" s="27"/>
      <c r="G16" s="2" t="str">
        <f t="shared" si="2"/>
        <v/>
      </c>
      <c r="H16" s="18"/>
      <c r="I16" s="18"/>
      <c r="J16" s="18"/>
      <c r="K16" s="18" t="str">
        <f t="shared" si="1"/>
        <v/>
      </c>
      <c r="L16" s="1"/>
      <c r="M16" s="27"/>
      <c r="N16" s="28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x14ac:dyDescent="0.25">
      <c r="A17" s="35"/>
      <c r="B17" s="36"/>
      <c r="C17" s="9"/>
      <c r="D17" s="1"/>
      <c r="E17" s="18"/>
      <c r="F17" s="27"/>
      <c r="G17" s="2" t="str">
        <f t="shared" si="2"/>
        <v/>
      </c>
      <c r="H17" s="18"/>
      <c r="I17" s="18"/>
      <c r="J17" s="18"/>
      <c r="K17" s="18" t="str">
        <f t="shared" si="1"/>
        <v/>
      </c>
      <c r="L17" s="1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x14ac:dyDescent="0.25">
      <c r="A18" s="35"/>
      <c r="B18" s="36"/>
      <c r="C18" s="9"/>
      <c r="D18" s="1"/>
      <c r="E18" s="18"/>
      <c r="F18" s="27"/>
      <c r="G18" s="2" t="str">
        <f t="shared" si="2"/>
        <v/>
      </c>
      <c r="H18" s="18"/>
      <c r="I18" s="18"/>
      <c r="J18" s="18"/>
      <c r="K18" s="18" t="str">
        <f t="shared" si="1"/>
        <v/>
      </c>
      <c r="L18" s="1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</row>
    <row r="19" spans="1:24" x14ac:dyDescent="0.25">
      <c r="A19" s="35"/>
      <c r="B19" s="36"/>
      <c r="C19" s="9"/>
      <c r="D19" s="1"/>
      <c r="E19" s="18"/>
      <c r="F19" s="27"/>
      <c r="G19" s="2" t="str">
        <f t="shared" si="2"/>
        <v/>
      </c>
      <c r="H19" s="18"/>
      <c r="I19" s="18"/>
      <c r="J19" s="18"/>
      <c r="K19" s="18" t="str">
        <f t="shared" si="1"/>
        <v/>
      </c>
      <c r="L19" s="1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x14ac:dyDescent="0.25">
      <c r="A20" s="35"/>
      <c r="B20" s="36"/>
      <c r="C20" s="9"/>
      <c r="D20" s="1"/>
      <c r="E20" s="1"/>
      <c r="F20" s="27"/>
      <c r="G20" s="14" t="s">
        <v>42</v>
      </c>
      <c r="H20" s="21">
        <v>2500</v>
      </c>
      <c r="I20" s="18"/>
      <c r="J20" s="18"/>
      <c r="K20" s="18"/>
      <c r="L20" s="1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4" x14ac:dyDescent="0.25">
      <c r="A21" s="35"/>
      <c r="B21" s="36"/>
      <c r="C21" s="1"/>
      <c r="D21" s="1"/>
      <c r="E21" s="1"/>
      <c r="F21" s="27"/>
      <c r="G21" s="2"/>
      <c r="H21" s="18"/>
      <c r="I21" s="18"/>
      <c r="J21" s="18"/>
      <c r="K21" s="18"/>
      <c r="L21" s="1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</row>
    <row r="22" spans="1:24" x14ac:dyDescent="0.25">
      <c r="A22" s="47" t="s">
        <v>11</v>
      </c>
      <c r="B22" s="47"/>
      <c r="C22" s="47"/>
      <c r="D22" s="47"/>
      <c r="E22" s="20">
        <f>SUM(E5:E21)</f>
        <v>70287</v>
      </c>
      <c r="F22" s="27"/>
      <c r="G22" s="17" t="s">
        <v>11</v>
      </c>
      <c r="H22" s="20">
        <f>SUM(H5:H21)</f>
        <v>54400</v>
      </c>
      <c r="I22" s="20">
        <f>SUM(I5:I21)</f>
        <v>9962</v>
      </c>
      <c r="J22" s="20">
        <f>SUM(J5:J21)</f>
        <v>0</v>
      </c>
      <c r="K22" s="20">
        <f>SUM(K5:K21)</f>
        <v>8425</v>
      </c>
      <c r="L22" s="1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</row>
    <row r="23" spans="1:24" ht="9.9499999999999993" customHeigh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x14ac:dyDescent="0.25">
      <c r="A24" s="38" t="s">
        <v>18</v>
      </c>
      <c r="B24" s="38"/>
      <c r="C24" s="10" t="s">
        <v>12</v>
      </c>
      <c r="D24" s="10" t="s">
        <v>13</v>
      </c>
      <c r="E24" s="10" t="s">
        <v>14</v>
      </c>
      <c r="F24" s="27"/>
      <c r="G24" s="38" t="s">
        <v>38</v>
      </c>
      <c r="H24" s="38"/>
      <c r="I24" s="38"/>
      <c r="J24" s="38"/>
      <c r="K24" s="38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</row>
    <row r="25" spans="1:24" x14ac:dyDescent="0.25">
      <c r="A25" s="46" t="s">
        <v>15</v>
      </c>
      <c r="B25" s="46"/>
      <c r="C25" s="7">
        <v>318278</v>
      </c>
      <c r="D25" s="7">
        <v>321092</v>
      </c>
      <c r="E25" s="6">
        <f>IF(C25="","",SUM(D25-C25))</f>
        <v>2814</v>
      </c>
      <c r="F25" s="27"/>
      <c r="G25" s="12" t="s">
        <v>18</v>
      </c>
      <c r="H25" s="12" t="s">
        <v>19</v>
      </c>
      <c r="I25" s="12" t="s">
        <v>25</v>
      </c>
      <c r="J25" s="12"/>
      <c r="K25" s="12" t="s">
        <v>26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</row>
    <row r="26" spans="1:24" x14ac:dyDescent="0.25">
      <c r="A26" s="46" t="s">
        <v>16</v>
      </c>
      <c r="B26" s="46"/>
      <c r="C26" s="4">
        <v>6000</v>
      </c>
      <c r="D26" s="3"/>
      <c r="E26" s="4">
        <f>IF(C26="","",SUM(C26/E25))</f>
        <v>2.1321961620469083</v>
      </c>
      <c r="F26" s="27"/>
      <c r="G26" s="1" t="s">
        <v>27</v>
      </c>
      <c r="H26" s="18">
        <v>6000</v>
      </c>
      <c r="I26" s="18"/>
      <c r="J26" s="18"/>
      <c r="K26" s="18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</row>
    <row r="27" spans="1:24" x14ac:dyDescent="0.25">
      <c r="A27" s="46" t="s">
        <v>17</v>
      </c>
      <c r="B27" s="46"/>
      <c r="C27" s="4">
        <f>IF(H33="","",(H33))</f>
        <v>7410</v>
      </c>
      <c r="D27" s="3"/>
      <c r="E27" s="34">
        <f>SUM(C27/E22)</f>
        <v>0.10542490076401041</v>
      </c>
      <c r="F27" s="27"/>
      <c r="G27" s="1" t="s">
        <v>28</v>
      </c>
      <c r="H27" s="18">
        <v>710</v>
      </c>
      <c r="I27" s="18"/>
      <c r="J27" s="18"/>
      <c r="K27" s="18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1:24" x14ac:dyDescent="0.25">
      <c r="A28" s="27"/>
      <c r="B28" s="27"/>
      <c r="C28" s="27"/>
      <c r="D28" s="27"/>
      <c r="E28" s="27"/>
      <c r="F28" s="27"/>
      <c r="G28" s="1" t="s">
        <v>29</v>
      </c>
      <c r="H28" s="18">
        <v>700</v>
      </c>
      <c r="I28" s="18"/>
      <c r="J28" s="18"/>
      <c r="K28" s="18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</row>
    <row r="29" spans="1:24" x14ac:dyDescent="0.25">
      <c r="A29" s="52" t="s">
        <v>33</v>
      </c>
      <c r="B29" s="53"/>
      <c r="C29" s="54"/>
      <c r="D29" s="27"/>
      <c r="E29" s="27"/>
      <c r="F29" s="27"/>
      <c r="G29" s="1"/>
      <c r="H29" s="18"/>
      <c r="I29" s="18"/>
      <c r="J29" s="18"/>
      <c r="K29" s="18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4" x14ac:dyDescent="0.25">
      <c r="A30" s="49"/>
      <c r="B30" s="50"/>
      <c r="C30" s="18"/>
      <c r="D30" s="27"/>
      <c r="E30" s="27"/>
      <c r="F30" s="27"/>
      <c r="G30" s="1"/>
      <c r="H30" s="18"/>
      <c r="I30" s="18"/>
      <c r="J30" s="18"/>
      <c r="K30" s="18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4" x14ac:dyDescent="0.25">
      <c r="A31" s="49"/>
      <c r="B31" s="50"/>
      <c r="C31" s="18"/>
      <c r="D31" s="27"/>
      <c r="E31" s="27"/>
      <c r="F31" s="27"/>
      <c r="G31" s="1"/>
      <c r="H31" s="18"/>
      <c r="I31" s="18"/>
      <c r="J31" s="18"/>
      <c r="K31" s="1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4" x14ac:dyDescent="0.25">
      <c r="A32" s="49"/>
      <c r="B32" s="50"/>
      <c r="C32" s="18"/>
      <c r="D32" s="27"/>
      <c r="E32" s="27"/>
      <c r="F32" s="27"/>
      <c r="G32" s="1"/>
      <c r="H32" s="18"/>
      <c r="I32" s="18"/>
      <c r="J32" s="18"/>
      <c r="K32" s="18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1:24" x14ac:dyDescent="0.25">
      <c r="A33" s="49"/>
      <c r="B33" s="50"/>
      <c r="C33" s="18"/>
      <c r="D33" s="27"/>
      <c r="E33" s="27"/>
      <c r="F33" s="27"/>
      <c r="G33" s="17" t="s">
        <v>11</v>
      </c>
      <c r="H33" s="20">
        <f>IF(H22="","",SUM(H26:H32))</f>
        <v>7410</v>
      </c>
      <c r="I33" s="22"/>
      <c r="J33" s="22"/>
      <c r="K33" s="22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4" x14ac:dyDescent="0.25">
      <c r="A34" s="41" t="s">
        <v>11</v>
      </c>
      <c r="B34" s="42"/>
      <c r="C34" s="20">
        <f>SUM(C30:C33)</f>
        <v>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</row>
    <row r="35" spans="1:24" ht="9.9499999999999993" customHeight="1" x14ac:dyDescent="0.25">
      <c r="A35" s="27"/>
      <c r="B35" s="27"/>
      <c r="C35" s="32"/>
      <c r="D35" s="27"/>
      <c r="E35" s="27"/>
      <c r="F35" s="27"/>
      <c r="G35" s="27"/>
      <c r="H35" s="31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</row>
    <row r="36" spans="1:24" x14ac:dyDescent="0.25">
      <c r="A36" s="43" t="s">
        <v>31</v>
      </c>
      <c r="B36" s="43"/>
      <c r="C36" s="21">
        <f>SUM(H36+C34)</f>
        <v>46990</v>
      </c>
      <c r="D36" s="27"/>
      <c r="E36" s="27"/>
      <c r="F36" s="27"/>
      <c r="G36" s="24" t="s">
        <v>30</v>
      </c>
      <c r="H36" s="21">
        <f>IF(H33="","",SUM(H22-H33))</f>
        <v>46990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</row>
    <row r="37" spans="1:24" ht="9.9499999999999993" customHeight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</row>
    <row r="38" spans="1:24" x14ac:dyDescent="0.25">
      <c r="A38" s="58" t="s">
        <v>41</v>
      </c>
      <c r="B38" s="58"/>
      <c r="C38" s="27"/>
      <c r="D38" s="27"/>
      <c r="E38" s="27"/>
      <c r="F38" s="27"/>
      <c r="G38" s="27"/>
      <c r="H38" s="27"/>
      <c r="I38" s="27"/>
      <c r="J38" s="27"/>
      <c r="K38" s="59" t="s">
        <v>36</v>
      </c>
      <c r="L38" s="59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</row>
    <row r="39" spans="1:24" x14ac:dyDescent="0.25">
      <c r="A39" s="59" t="s">
        <v>35</v>
      </c>
      <c r="B39" s="59"/>
      <c r="C39" s="27"/>
      <c r="D39" s="27"/>
      <c r="E39" s="27"/>
      <c r="F39" s="27"/>
      <c r="G39" s="27"/>
      <c r="H39" s="27"/>
      <c r="I39" s="27"/>
      <c r="J39" s="27"/>
      <c r="K39" s="59" t="s">
        <v>37</v>
      </c>
      <c r="L39" s="59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</row>
    <row r="40" spans="1:24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</row>
    <row r="41" spans="1:24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</row>
    <row r="42" spans="1:24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</row>
    <row r="43" spans="1:24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</row>
    <row r="44" spans="1:2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</row>
  </sheetData>
  <mergeCells count="40">
    <mergeCell ref="A4:B4"/>
    <mergeCell ref="A1:L1"/>
    <mergeCell ref="B2:C2"/>
    <mergeCell ref="E2:J2"/>
    <mergeCell ref="A3:E3"/>
    <mergeCell ref="G3:L3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29:C29"/>
    <mergeCell ref="A17:B17"/>
    <mergeCell ref="A18:B18"/>
    <mergeCell ref="A19:B19"/>
    <mergeCell ref="A20:B20"/>
    <mergeCell ref="A21:B21"/>
    <mergeCell ref="A22:D22"/>
    <mergeCell ref="A24:B24"/>
    <mergeCell ref="G24:K24"/>
    <mergeCell ref="A25:B25"/>
    <mergeCell ref="A26:B26"/>
    <mergeCell ref="A27:B27"/>
    <mergeCell ref="A38:B38"/>
    <mergeCell ref="K38:L38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7B38B-CC36-4DA8-98A0-6E60FBC6ACDF}">
  <dimension ref="A1:X44"/>
  <sheetViews>
    <sheetView tabSelected="1" view="pageBreakPreview" zoomScaleNormal="100" zoomScaleSheetLayoutView="100" workbookViewId="0">
      <selection activeCell="D26" sqref="D2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x14ac:dyDescent="0.25">
      <c r="A2" s="15" t="s">
        <v>0</v>
      </c>
      <c r="B2" s="56" t="s">
        <v>36</v>
      </c>
      <c r="C2" s="57"/>
      <c r="D2" s="15" t="s">
        <v>2</v>
      </c>
      <c r="E2" s="48" t="s">
        <v>57</v>
      </c>
      <c r="F2" s="48"/>
      <c r="G2" s="48"/>
      <c r="H2" s="48"/>
      <c r="I2" s="48"/>
      <c r="J2" s="48"/>
      <c r="K2" s="25" t="s">
        <v>24</v>
      </c>
      <c r="L2" s="26">
        <f ca="1">TODAY()</f>
        <v>44793</v>
      </c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4" x14ac:dyDescent="0.25">
      <c r="A3" s="38" t="s">
        <v>10</v>
      </c>
      <c r="B3" s="38"/>
      <c r="C3" s="38"/>
      <c r="D3" s="38"/>
      <c r="E3" s="38"/>
      <c r="F3" s="29"/>
      <c r="G3" s="38" t="s">
        <v>39</v>
      </c>
      <c r="H3" s="38"/>
      <c r="I3" s="38"/>
      <c r="J3" s="38"/>
      <c r="K3" s="38"/>
      <c r="L3" s="38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x14ac:dyDescent="0.25">
      <c r="A4" s="39" t="s">
        <v>3</v>
      </c>
      <c r="B4" s="40"/>
      <c r="C4" s="12" t="s">
        <v>4</v>
      </c>
      <c r="D4" s="12" t="s">
        <v>6</v>
      </c>
      <c r="E4" s="12" t="s">
        <v>5</v>
      </c>
      <c r="F4" s="30"/>
      <c r="G4" s="12" t="s">
        <v>18</v>
      </c>
      <c r="H4" s="12" t="s">
        <v>19</v>
      </c>
      <c r="I4" s="12" t="s">
        <v>20</v>
      </c>
      <c r="J4" s="12" t="s">
        <v>21</v>
      </c>
      <c r="K4" s="12" t="s">
        <v>22</v>
      </c>
      <c r="L4" s="19" t="s">
        <v>23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4" x14ac:dyDescent="0.25">
      <c r="A5" s="35" t="s">
        <v>102</v>
      </c>
      <c r="B5" s="36"/>
      <c r="C5" s="9" t="s">
        <v>103</v>
      </c>
      <c r="D5" s="1"/>
      <c r="E5" s="18">
        <v>35590.550000000003</v>
      </c>
      <c r="F5" s="27"/>
      <c r="G5" s="2" t="str">
        <f t="shared" ref="G5:G6" si="0">IF(A5="","",(A5))</f>
        <v>SEÇİL KANAK</v>
      </c>
      <c r="H5" s="18"/>
      <c r="I5" s="18"/>
      <c r="J5" s="18"/>
      <c r="K5" s="18">
        <f>IF(G5="","",SUM(E5-H5-I5-J5))</f>
        <v>35590.550000000003</v>
      </c>
      <c r="L5" s="1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4" x14ac:dyDescent="0.25">
      <c r="A6" s="35"/>
      <c r="B6" s="36"/>
      <c r="C6" s="9"/>
      <c r="D6" s="1"/>
      <c r="E6" s="18"/>
      <c r="F6" s="27"/>
      <c r="G6" s="2" t="str">
        <f t="shared" si="0"/>
        <v/>
      </c>
      <c r="H6" s="18"/>
      <c r="I6" s="18"/>
      <c r="J6" s="18"/>
      <c r="K6" s="18" t="str">
        <f t="shared" ref="K6:K19" si="1">IF(G6="","",SUM(E6-H6-I6-J6))</f>
        <v/>
      </c>
      <c r="L6" s="1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x14ac:dyDescent="0.25">
      <c r="A7" s="35"/>
      <c r="B7" s="36"/>
      <c r="C7" s="9"/>
      <c r="D7" s="1"/>
      <c r="E7" s="18"/>
      <c r="F7" s="27"/>
      <c r="G7" s="2" t="str">
        <f>IF(A7="","",(A7))</f>
        <v/>
      </c>
      <c r="H7" s="18"/>
      <c r="I7" s="18"/>
      <c r="J7" s="18"/>
      <c r="K7" s="18" t="str">
        <f t="shared" si="1"/>
        <v/>
      </c>
      <c r="L7" s="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4" x14ac:dyDescent="0.25">
      <c r="A8" s="35"/>
      <c r="B8" s="36"/>
      <c r="C8" s="9"/>
      <c r="D8" s="1"/>
      <c r="E8" s="18"/>
      <c r="F8" s="27"/>
      <c r="G8" s="2" t="str">
        <f t="shared" ref="G8:G19" si="2">IF(A8="","",(A8))</f>
        <v/>
      </c>
      <c r="H8" s="18"/>
      <c r="I8" s="18"/>
      <c r="J8" s="18"/>
      <c r="K8" s="18" t="str">
        <f t="shared" si="1"/>
        <v/>
      </c>
      <c r="L8" s="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24" x14ac:dyDescent="0.25">
      <c r="A9" s="35"/>
      <c r="B9" s="36"/>
      <c r="C9" s="9"/>
      <c r="D9" s="1"/>
      <c r="E9" s="18"/>
      <c r="F9" s="27"/>
      <c r="G9" s="2" t="str">
        <f t="shared" si="2"/>
        <v/>
      </c>
      <c r="H9" s="18"/>
      <c r="I9" s="18"/>
      <c r="J9" s="18"/>
      <c r="K9" s="18" t="str">
        <f t="shared" si="1"/>
        <v/>
      </c>
      <c r="L9" s="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x14ac:dyDescent="0.25">
      <c r="A10" s="35"/>
      <c r="B10" s="36"/>
      <c r="C10" s="9"/>
      <c r="D10" s="1"/>
      <c r="E10" s="18"/>
      <c r="F10" s="27"/>
      <c r="G10" s="2" t="str">
        <f t="shared" si="2"/>
        <v/>
      </c>
      <c r="H10" s="18"/>
      <c r="I10" s="18"/>
      <c r="J10" s="18"/>
      <c r="K10" s="18" t="str">
        <f t="shared" si="1"/>
        <v/>
      </c>
      <c r="L10" s="1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x14ac:dyDescent="0.25">
      <c r="A11" s="35"/>
      <c r="B11" s="36"/>
      <c r="C11" s="9"/>
      <c r="D11" s="1"/>
      <c r="E11" s="18"/>
      <c r="F11" s="27"/>
      <c r="G11" s="2" t="str">
        <f t="shared" si="2"/>
        <v/>
      </c>
      <c r="H11" s="18"/>
      <c r="I11" s="18"/>
      <c r="J11" s="18"/>
      <c r="K11" s="18" t="str">
        <f t="shared" si="1"/>
        <v/>
      </c>
      <c r="L11" s="1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x14ac:dyDescent="0.25">
      <c r="A12" s="35"/>
      <c r="B12" s="36"/>
      <c r="C12" s="9"/>
      <c r="D12" s="1"/>
      <c r="E12" s="18"/>
      <c r="F12" s="27"/>
      <c r="G12" s="2" t="str">
        <f t="shared" si="2"/>
        <v/>
      </c>
      <c r="H12" s="18"/>
      <c r="I12" s="18"/>
      <c r="J12" s="18"/>
      <c r="K12" s="18" t="str">
        <f t="shared" si="1"/>
        <v/>
      </c>
      <c r="L12" s="1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1:24" x14ac:dyDescent="0.25">
      <c r="A13" s="35"/>
      <c r="B13" s="36"/>
      <c r="C13" s="9"/>
      <c r="D13" s="1"/>
      <c r="E13" s="18"/>
      <c r="F13" s="27"/>
      <c r="G13" s="2" t="str">
        <f t="shared" si="2"/>
        <v/>
      </c>
      <c r="H13" s="18"/>
      <c r="I13" s="18"/>
      <c r="J13" s="18"/>
      <c r="K13" s="18" t="str">
        <f t="shared" si="1"/>
        <v/>
      </c>
      <c r="L13" s="1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x14ac:dyDescent="0.25">
      <c r="A14" s="35"/>
      <c r="B14" s="36"/>
      <c r="C14" s="9"/>
      <c r="D14" s="1"/>
      <c r="E14" s="18"/>
      <c r="F14" s="27"/>
      <c r="G14" s="2" t="str">
        <f t="shared" si="2"/>
        <v/>
      </c>
      <c r="H14" s="18"/>
      <c r="I14" s="18"/>
      <c r="J14" s="18"/>
      <c r="K14" s="18" t="str">
        <f t="shared" si="1"/>
        <v/>
      </c>
      <c r="L14" s="1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x14ac:dyDescent="0.25">
      <c r="A15" s="35"/>
      <c r="B15" s="36"/>
      <c r="C15" s="9"/>
      <c r="D15" s="1"/>
      <c r="E15" s="18"/>
      <c r="F15" s="27"/>
      <c r="G15" s="2" t="str">
        <f t="shared" si="2"/>
        <v/>
      </c>
      <c r="H15" s="18"/>
      <c r="I15" s="18"/>
      <c r="J15" s="18"/>
      <c r="K15" s="18" t="str">
        <f t="shared" si="1"/>
        <v/>
      </c>
      <c r="L15" s="1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</row>
    <row r="16" spans="1:24" x14ac:dyDescent="0.25">
      <c r="A16" s="35"/>
      <c r="B16" s="36"/>
      <c r="C16" s="9"/>
      <c r="D16" s="1"/>
      <c r="E16" s="18"/>
      <c r="F16" s="27"/>
      <c r="G16" s="2" t="str">
        <f t="shared" si="2"/>
        <v/>
      </c>
      <c r="H16" s="18"/>
      <c r="I16" s="18"/>
      <c r="J16" s="18"/>
      <c r="K16" s="18" t="str">
        <f t="shared" si="1"/>
        <v/>
      </c>
      <c r="L16" s="1"/>
      <c r="M16" s="27"/>
      <c r="N16" s="28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x14ac:dyDescent="0.25">
      <c r="A17" s="35"/>
      <c r="B17" s="36"/>
      <c r="C17" s="9"/>
      <c r="D17" s="1"/>
      <c r="E17" s="18"/>
      <c r="F17" s="27"/>
      <c r="G17" s="2" t="str">
        <f t="shared" si="2"/>
        <v/>
      </c>
      <c r="H17" s="18"/>
      <c r="I17" s="18"/>
      <c r="J17" s="18"/>
      <c r="K17" s="18" t="str">
        <f t="shared" si="1"/>
        <v/>
      </c>
      <c r="L17" s="1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x14ac:dyDescent="0.25">
      <c r="A18" s="35"/>
      <c r="B18" s="36"/>
      <c r="C18" s="9"/>
      <c r="D18" s="1"/>
      <c r="E18" s="18"/>
      <c r="F18" s="27"/>
      <c r="G18" s="2" t="str">
        <f t="shared" si="2"/>
        <v/>
      </c>
      <c r="H18" s="18"/>
      <c r="I18" s="18"/>
      <c r="J18" s="18"/>
      <c r="K18" s="18" t="str">
        <f t="shared" si="1"/>
        <v/>
      </c>
      <c r="L18" s="1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</row>
    <row r="19" spans="1:24" x14ac:dyDescent="0.25">
      <c r="A19" s="35"/>
      <c r="B19" s="36"/>
      <c r="C19" s="9"/>
      <c r="D19" s="1"/>
      <c r="E19" s="18"/>
      <c r="F19" s="27"/>
      <c r="G19" s="2" t="str">
        <f t="shared" si="2"/>
        <v/>
      </c>
      <c r="H19" s="18"/>
      <c r="I19" s="18"/>
      <c r="J19" s="18"/>
      <c r="K19" s="18" t="str">
        <f t="shared" si="1"/>
        <v/>
      </c>
      <c r="L19" s="1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x14ac:dyDescent="0.25">
      <c r="A20" s="35"/>
      <c r="B20" s="36"/>
      <c r="C20" s="9"/>
      <c r="D20" s="1"/>
      <c r="E20" s="1"/>
      <c r="F20" s="27"/>
      <c r="G20" s="14" t="s">
        <v>42</v>
      </c>
      <c r="H20" s="21"/>
      <c r="I20" s="18"/>
      <c r="J20" s="18"/>
      <c r="K20" s="18"/>
      <c r="L20" s="1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4" x14ac:dyDescent="0.25">
      <c r="A21" s="35"/>
      <c r="B21" s="36"/>
      <c r="C21" s="1"/>
      <c r="D21" s="1"/>
      <c r="E21" s="1"/>
      <c r="F21" s="27"/>
      <c r="G21" s="2"/>
      <c r="H21" s="18"/>
      <c r="I21" s="18"/>
      <c r="J21" s="18"/>
      <c r="K21" s="18"/>
      <c r="L21" s="1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</row>
    <row r="22" spans="1:24" x14ac:dyDescent="0.25">
      <c r="A22" s="47" t="s">
        <v>11</v>
      </c>
      <c r="B22" s="47"/>
      <c r="C22" s="47"/>
      <c r="D22" s="47"/>
      <c r="E22" s="20">
        <f>SUM(E5:E21)</f>
        <v>35590.550000000003</v>
      </c>
      <c r="F22" s="27"/>
      <c r="G22" s="17" t="s">
        <v>11</v>
      </c>
      <c r="H22" s="20">
        <f>SUM(H5:H21)</f>
        <v>0</v>
      </c>
      <c r="I22" s="20">
        <f>SUM(I5:I21)</f>
        <v>0</v>
      </c>
      <c r="J22" s="20">
        <f>SUM(J5:J21)</f>
        <v>0</v>
      </c>
      <c r="K22" s="20">
        <f>SUM(K5:K21)</f>
        <v>35590.550000000003</v>
      </c>
      <c r="L22" s="1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</row>
    <row r="23" spans="1:24" ht="9.9499999999999993" customHeigh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x14ac:dyDescent="0.25">
      <c r="A24" s="38" t="s">
        <v>18</v>
      </c>
      <c r="B24" s="38"/>
      <c r="C24" s="10" t="s">
        <v>12</v>
      </c>
      <c r="D24" s="10" t="s">
        <v>13</v>
      </c>
      <c r="E24" s="10" t="s">
        <v>14</v>
      </c>
      <c r="F24" s="27"/>
      <c r="G24" s="38" t="s">
        <v>38</v>
      </c>
      <c r="H24" s="38"/>
      <c r="I24" s="38"/>
      <c r="J24" s="38"/>
      <c r="K24" s="38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</row>
    <row r="25" spans="1:24" x14ac:dyDescent="0.25">
      <c r="A25" s="46" t="s">
        <v>15</v>
      </c>
      <c r="B25" s="46"/>
      <c r="C25" s="7">
        <v>234223</v>
      </c>
      <c r="D25" s="7">
        <v>234821</v>
      </c>
      <c r="E25" s="6">
        <f>IF(C25="","",SUM(D25-C25))</f>
        <v>598</v>
      </c>
      <c r="F25" s="27"/>
      <c r="G25" s="12" t="s">
        <v>18</v>
      </c>
      <c r="H25" s="12" t="s">
        <v>19</v>
      </c>
      <c r="I25" s="12" t="s">
        <v>25</v>
      </c>
      <c r="J25" s="12"/>
      <c r="K25" s="12" t="s">
        <v>26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</row>
    <row r="26" spans="1:24" x14ac:dyDescent="0.25">
      <c r="A26" s="46" t="s">
        <v>16</v>
      </c>
      <c r="B26" s="46"/>
      <c r="C26" s="4">
        <v>1520.15</v>
      </c>
      <c r="D26" s="3"/>
      <c r="E26" s="4">
        <f>IF(C26="","",SUM(C26/E25))</f>
        <v>2.5420568561872909</v>
      </c>
      <c r="F26" s="27"/>
      <c r="G26" s="1" t="s">
        <v>27</v>
      </c>
      <c r="H26" s="18">
        <v>1520.15</v>
      </c>
      <c r="I26" s="18"/>
      <c r="J26" s="18"/>
      <c r="K26" s="18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</row>
    <row r="27" spans="1:24" x14ac:dyDescent="0.25">
      <c r="A27" s="46" t="s">
        <v>17</v>
      </c>
      <c r="B27" s="46"/>
      <c r="C27" s="4">
        <f>IF(H33="","",(H33))</f>
        <v>1560.15</v>
      </c>
      <c r="D27" s="3"/>
      <c r="E27" s="34">
        <f>SUM(C27/E22)</f>
        <v>4.383607446358654E-2</v>
      </c>
      <c r="F27" s="27"/>
      <c r="G27" s="1" t="s">
        <v>28</v>
      </c>
      <c r="H27" s="18">
        <v>40</v>
      </c>
      <c r="I27" s="18"/>
      <c r="J27" s="18"/>
      <c r="K27" s="18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1:24" x14ac:dyDescent="0.25">
      <c r="A28" s="27"/>
      <c r="B28" s="27"/>
      <c r="C28" s="27"/>
      <c r="D28" s="27"/>
      <c r="E28" s="27"/>
      <c r="F28" s="27"/>
      <c r="G28" s="1" t="s">
        <v>29</v>
      </c>
      <c r="H28" s="18"/>
      <c r="I28" s="18"/>
      <c r="J28" s="18"/>
      <c r="K28" s="18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</row>
    <row r="29" spans="1:24" x14ac:dyDescent="0.25">
      <c r="A29" s="52" t="s">
        <v>33</v>
      </c>
      <c r="B29" s="53"/>
      <c r="C29" s="54"/>
      <c r="D29" s="27"/>
      <c r="E29" s="27"/>
      <c r="F29" s="27"/>
      <c r="G29" s="1"/>
      <c r="H29" s="18"/>
      <c r="I29" s="18"/>
      <c r="J29" s="18"/>
      <c r="K29" s="18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4" x14ac:dyDescent="0.25">
      <c r="A30" s="49"/>
      <c r="B30" s="50"/>
      <c r="C30" s="18"/>
      <c r="D30" s="27"/>
      <c r="E30" s="27"/>
      <c r="F30" s="27"/>
      <c r="G30" s="1"/>
      <c r="H30" s="18"/>
      <c r="I30" s="18"/>
      <c r="J30" s="18"/>
      <c r="K30" s="18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4" x14ac:dyDescent="0.25">
      <c r="A31" s="49"/>
      <c r="B31" s="50"/>
      <c r="C31" s="18"/>
      <c r="D31" s="27"/>
      <c r="E31" s="27"/>
      <c r="F31" s="27"/>
      <c r="G31" s="1"/>
      <c r="H31" s="18"/>
      <c r="I31" s="18"/>
      <c r="J31" s="18"/>
      <c r="K31" s="1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4" x14ac:dyDescent="0.25">
      <c r="A32" s="49"/>
      <c r="B32" s="50"/>
      <c r="C32" s="18"/>
      <c r="D32" s="27"/>
      <c r="E32" s="27"/>
      <c r="F32" s="27"/>
      <c r="G32" s="1"/>
      <c r="H32" s="18"/>
      <c r="I32" s="18"/>
      <c r="J32" s="18"/>
      <c r="K32" s="18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1:24" x14ac:dyDescent="0.25">
      <c r="A33" s="49"/>
      <c r="B33" s="50"/>
      <c r="C33" s="18"/>
      <c r="D33" s="27"/>
      <c r="E33" s="27"/>
      <c r="F33" s="27"/>
      <c r="G33" s="17" t="s">
        <v>11</v>
      </c>
      <c r="H33" s="20">
        <f>IF(H22="","",SUM(H26:H32))</f>
        <v>1560.15</v>
      </c>
      <c r="I33" s="22"/>
      <c r="J33" s="22"/>
      <c r="K33" s="22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4" x14ac:dyDescent="0.25">
      <c r="A34" s="41" t="s">
        <v>11</v>
      </c>
      <c r="B34" s="42"/>
      <c r="C34" s="20">
        <f>SUM(C30:C33)</f>
        <v>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</row>
    <row r="35" spans="1:24" ht="9.9499999999999993" customHeight="1" x14ac:dyDescent="0.25">
      <c r="A35" s="27"/>
      <c r="B35" s="27"/>
      <c r="C35" s="32"/>
      <c r="D35" s="27"/>
      <c r="E35" s="27"/>
      <c r="F35" s="27"/>
      <c r="G35" s="27"/>
      <c r="H35" s="31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</row>
    <row r="36" spans="1:24" x14ac:dyDescent="0.25">
      <c r="A36" s="43" t="s">
        <v>31</v>
      </c>
      <c r="B36" s="43"/>
      <c r="C36" s="21">
        <f>SUM(H36+C34)</f>
        <v>-1560.15</v>
      </c>
      <c r="D36" s="27"/>
      <c r="E36" s="27"/>
      <c r="F36" s="27"/>
      <c r="G36" s="24" t="s">
        <v>30</v>
      </c>
      <c r="H36" s="21">
        <f>IF(H33="","",SUM(H22-H33))</f>
        <v>-1560.15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</row>
    <row r="37" spans="1:24" ht="9.9499999999999993" customHeight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</row>
    <row r="38" spans="1:24" x14ac:dyDescent="0.25">
      <c r="A38" s="58"/>
      <c r="B38" s="58"/>
      <c r="C38" s="27"/>
      <c r="D38" s="27"/>
      <c r="E38" s="27"/>
      <c r="F38" s="27"/>
      <c r="G38" s="27"/>
      <c r="H38" s="27"/>
      <c r="I38" s="27"/>
      <c r="J38" s="27"/>
      <c r="K38" s="59" t="s">
        <v>36</v>
      </c>
      <c r="L38" s="59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</row>
    <row r="39" spans="1:24" x14ac:dyDescent="0.25">
      <c r="A39" s="59" t="s">
        <v>35</v>
      </c>
      <c r="B39" s="59"/>
      <c r="C39" s="27"/>
      <c r="D39" s="27"/>
      <c r="E39" s="27"/>
      <c r="F39" s="27"/>
      <c r="G39" s="27"/>
      <c r="H39" s="27"/>
      <c r="I39" s="27"/>
      <c r="J39" s="27"/>
      <c r="K39" s="59" t="s">
        <v>37</v>
      </c>
      <c r="L39" s="59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</row>
    <row r="40" spans="1:24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</row>
    <row r="41" spans="1:24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</row>
    <row r="42" spans="1:24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</row>
    <row r="43" spans="1:24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</row>
    <row r="44" spans="1:2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</row>
  </sheetData>
  <mergeCells count="40">
    <mergeCell ref="A38:B38"/>
    <mergeCell ref="K38:L38"/>
    <mergeCell ref="A39:B39"/>
    <mergeCell ref="K39:L39"/>
    <mergeCell ref="A30:B30"/>
    <mergeCell ref="A31:B31"/>
    <mergeCell ref="A32:B32"/>
    <mergeCell ref="A33:B33"/>
    <mergeCell ref="A34:B34"/>
    <mergeCell ref="A36:B36"/>
    <mergeCell ref="A24:B24"/>
    <mergeCell ref="G24:K24"/>
    <mergeCell ref="A25:B25"/>
    <mergeCell ref="A26:B26"/>
    <mergeCell ref="A27:B27"/>
    <mergeCell ref="A29:C29"/>
    <mergeCell ref="A17:B17"/>
    <mergeCell ref="A18:B18"/>
    <mergeCell ref="A19:B19"/>
    <mergeCell ref="A20:B20"/>
    <mergeCell ref="A21:B21"/>
    <mergeCell ref="A22:D22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  <mergeCell ref="A1:L1"/>
    <mergeCell ref="B2:C2"/>
    <mergeCell ref="E2:J2"/>
    <mergeCell ref="A3:E3"/>
    <mergeCell ref="G3:L3"/>
    <mergeCell ref="A4:B4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0BC2-E12D-47CE-8254-C16378C9DCB4}">
  <dimension ref="A1:X44"/>
  <sheetViews>
    <sheetView view="pageBreakPreview" zoomScaleNormal="100" zoomScaleSheetLayoutView="100" workbookViewId="0">
      <selection activeCell="E10" sqref="E1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x14ac:dyDescent="0.25">
      <c r="A2" s="15" t="s">
        <v>0</v>
      </c>
      <c r="B2" s="56"/>
      <c r="C2" s="57"/>
      <c r="D2" s="15" t="s">
        <v>2</v>
      </c>
      <c r="E2" s="48"/>
      <c r="F2" s="48"/>
      <c r="G2" s="48"/>
      <c r="H2" s="48"/>
      <c r="I2" s="48"/>
      <c r="J2" s="48"/>
      <c r="K2" s="25" t="s">
        <v>24</v>
      </c>
      <c r="L2" s="26">
        <f ca="1">TODAY()</f>
        <v>44793</v>
      </c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4" x14ac:dyDescent="0.25">
      <c r="A3" s="38" t="s">
        <v>10</v>
      </c>
      <c r="B3" s="38"/>
      <c r="C3" s="38"/>
      <c r="D3" s="38"/>
      <c r="E3" s="38"/>
      <c r="F3" s="29"/>
      <c r="G3" s="38" t="s">
        <v>39</v>
      </c>
      <c r="H3" s="38"/>
      <c r="I3" s="38"/>
      <c r="J3" s="38"/>
      <c r="K3" s="38"/>
      <c r="L3" s="38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x14ac:dyDescent="0.25">
      <c r="A4" s="39" t="s">
        <v>3</v>
      </c>
      <c r="B4" s="40"/>
      <c r="C4" s="12" t="s">
        <v>4</v>
      </c>
      <c r="D4" s="12" t="s">
        <v>6</v>
      </c>
      <c r="E4" s="12" t="s">
        <v>5</v>
      </c>
      <c r="F4" s="30"/>
      <c r="G4" s="12" t="s">
        <v>18</v>
      </c>
      <c r="H4" s="12" t="s">
        <v>19</v>
      </c>
      <c r="I4" s="12" t="s">
        <v>20</v>
      </c>
      <c r="J4" s="12" t="s">
        <v>21</v>
      </c>
      <c r="K4" s="12" t="s">
        <v>22</v>
      </c>
      <c r="L4" s="19" t="s">
        <v>23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4" x14ac:dyDescent="0.25">
      <c r="A5" s="35"/>
      <c r="B5" s="36"/>
      <c r="C5" s="9"/>
      <c r="D5" s="1"/>
      <c r="E5" s="18"/>
      <c r="F5" s="27"/>
      <c r="G5" s="2" t="str">
        <f t="shared" ref="G5:G6" si="0">IF(A5="","",(A5))</f>
        <v/>
      </c>
      <c r="H5" s="18"/>
      <c r="I5" s="18"/>
      <c r="J5" s="18"/>
      <c r="K5" s="18" t="str">
        <f>IF(G5="","",SUM(E5-H5-I5-J5))</f>
        <v/>
      </c>
      <c r="L5" s="1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4" x14ac:dyDescent="0.25">
      <c r="A6" s="35"/>
      <c r="B6" s="36"/>
      <c r="C6" s="9"/>
      <c r="D6" s="1"/>
      <c r="E6" s="18"/>
      <c r="F6" s="27"/>
      <c r="G6" s="2" t="str">
        <f t="shared" si="0"/>
        <v/>
      </c>
      <c r="H6" s="18"/>
      <c r="I6" s="18"/>
      <c r="J6" s="18"/>
      <c r="K6" s="18" t="str">
        <f t="shared" ref="K6:K19" si="1">IF(G6="","",SUM(E6-H6-I6-J6))</f>
        <v/>
      </c>
      <c r="L6" s="1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x14ac:dyDescent="0.25">
      <c r="A7" s="35"/>
      <c r="B7" s="36"/>
      <c r="C7" s="9"/>
      <c r="D7" s="1"/>
      <c r="E7" s="18"/>
      <c r="F7" s="27"/>
      <c r="G7" s="2" t="str">
        <f>IF(A7="","",(A7))</f>
        <v/>
      </c>
      <c r="H7" s="18"/>
      <c r="I7" s="18"/>
      <c r="J7" s="18"/>
      <c r="K7" s="18" t="str">
        <f t="shared" si="1"/>
        <v/>
      </c>
      <c r="L7" s="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4" x14ac:dyDescent="0.25">
      <c r="A8" s="35"/>
      <c r="B8" s="36"/>
      <c r="C8" s="9"/>
      <c r="D8" s="1"/>
      <c r="E8" s="18"/>
      <c r="F8" s="27"/>
      <c r="G8" s="2" t="str">
        <f t="shared" ref="G8:G19" si="2">IF(A8="","",(A8))</f>
        <v/>
      </c>
      <c r="H8" s="18"/>
      <c r="I8" s="18"/>
      <c r="J8" s="18"/>
      <c r="K8" s="18" t="str">
        <f t="shared" si="1"/>
        <v/>
      </c>
      <c r="L8" s="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24" x14ac:dyDescent="0.25">
      <c r="A9" s="35"/>
      <c r="B9" s="36"/>
      <c r="C9" s="9"/>
      <c r="D9" s="1"/>
      <c r="E9" s="18"/>
      <c r="F9" s="27"/>
      <c r="G9" s="2" t="str">
        <f t="shared" si="2"/>
        <v/>
      </c>
      <c r="H9" s="18"/>
      <c r="I9" s="18"/>
      <c r="J9" s="18"/>
      <c r="K9" s="18" t="str">
        <f t="shared" si="1"/>
        <v/>
      </c>
      <c r="L9" s="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x14ac:dyDescent="0.25">
      <c r="A10" s="35"/>
      <c r="B10" s="36"/>
      <c r="C10" s="9"/>
      <c r="D10" s="1"/>
      <c r="E10" s="18"/>
      <c r="F10" s="27"/>
      <c r="G10" s="2" t="str">
        <f t="shared" si="2"/>
        <v/>
      </c>
      <c r="H10" s="18"/>
      <c r="I10" s="18"/>
      <c r="J10" s="18"/>
      <c r="K10" s="18" t="str">
        <f t="shared" si="1"/>
        <v/>
      </c>
      <c r="L10" s="1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x14ac:dyDescent="0.25">
      <c r="A11" s="35"/>
      <c r="B11" s="36"/>
      <c r="C11" s="9"/>
      <c r="D11" s="1"/>
      <c r="E11" s="18"/>
      <c r="F11" s="27"/>
      <c r="G11" s="2" t="str">
        <f t="shared" si="2"/>
        <v/>
      </c>
      <c r="H11" s="18"/>
      <c r="I11" s="18"/>
      <c r="J11" s="18"/>
      <c r="K11" s="18" t="str">
        <f t="shared" si="1"/>
        <v/>
      </c>
      <c r="L11" s="1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x14ac:dyDescent="0.25">
      <c r="A12" s="35"/>
      <c r="B12" s="36"/>
      <c r="C12" s="9"/>
      <c r="D12" s="1"/>
      <c r="E12" s="18"/>
      <c r="F12" s="27"/>
      <c r="G12" s="2" t="str">
        <f t="shared" si="2"/>
        <v/>
      </c>
      <c r="H12" s="18"/>
      <c r="I12" s="18"/>
      <c r="J12" s="18"/>
      <c r="K12" s="18" t="str">
        <f t="shared" si="1"/>
        <v/>
      </c>
      <c r="L12" s="1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1:24" x14ac:dyDescent="0.25">
      <c r="A13" s="35"/>
      <c r="B13" s="36"/>
      <c r="C13" s="9"/>
      <c r="D13" s="1"/>
      <c r="E13" s="18"/>
      <c r="F13" s="27"/>
      <c r="G13" s="2" t="str">
        <f t="shared" si="2"/>
        <v/>
      </c>
      <c r="H13" s="18"/>
      <c r="I13" s="18"/>
      <c r="J13" s="18"/>
      <c r="K13" s="18" t="str">
        <f t="shared" si="1"/>
        <v/>
      </c>
      <c r="L13" s="1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x14ac:dyDescent="0.25">
      <c r="A14" s="35"/>
      <c r="B14" s="36"/>
      <c r="C14" s="9"/>
      <c r="D14" s="1"/>
      <c r="E14" s="18"/>
      <c r="F14" s="27"/>
      <c r="G14" s="2" t="str">
        <f t="shared" si="2"/>
        <v/>
      </c>
      <c r="H14" s="18"/>
      <c r="I14" s="18"/>
      <c r="J14" s="18"/>
      <c r="K14" s="18" t="str">
        <f t="shared" si="1"/>
        <v/>
      </c>
      <c r="L14" s="1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x14ac:dyDescent="0.25">
      <c r="A15" s="35"/>
      <c r="B15" s="36"/>
      <c r="C15" s="9"/>
      <c r="D15" s="1"/>
      <c r="E15" s="18"/>
      <c r="F15" s="27"/>
      <c r="G15" s="2" t="str">
        <f t="shared" si="2"/>
        <v/>
      </c>
      <c r="H15" s="18"/>
      <c r="I15" s="18"/>
      <c r="J15" s="18"/>
      <c r="K15" s="18" t="str">
        <f t="shared" si="1"/>
        <v/>
      </c>
      <c r="L15" s="1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</row>
    <row r="16" spans="1:24" x14ac:dyDescent="0.25">
      <c r="A16" s="35"/>
      <c r="B16" s="36"/>
      <c r="C16" s="9"/>
      <c r="D16" s="1"/>
      <c r="E16" s="18"/>
      <c r="F16" s="27"/>
      <c r="G16" s="2" t="str">
        <f t="shared" si="2"/>
        <v/>
      </c>
      <c r="H16" s="18"/>
      <c r="I16" s="18"/>
      <c r="J16" s="18"/>
      <c r="K16" s="18" t="str">
        <f t="shared" si="1"/>
        <v/>
      </c>
      <c r="L16" s="1"/>
      <c r="M16" s="27"/>
      <c r="N16" s="28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x14ac:dyDescent="0.25">
      <c r="A17" s="35"/>
      <c r="B17" s="36"/>
      <c r="C17" s="9"/>
      <c r="D17" s="1"/>
      <c r="E17" s="18"/>
      <c r="F17" s="27"/>
      <c r="G17" s="2" t="str">
        <f t="shared" si="2"/>
        <v/>
      </c>
      <c r="H17" s="18"/>
      <c r="I17" s="18"/>
      <c r="J17" s="18"/>
      <c r="K17" s="18" t="str">
        <f t="shared" si="1"/>
        <v/>
      </c>
      <c r="L17" s="1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x14ac:dyDescent="0.25">
      <c r="A18" s="35"/>
      <c r="B18" s="36"/>
      <c r="C18" s="9"/>
      <c r="D18" s="1"/>
      <c r="E18" s="18"/>
      <c r="F18" s="27"/>
      <c r="G18" s="2" t="str">
        <f t="shared" si="2"/>
        <v/>
      </c>
      <c r="H18" s="18"/>
      <c r="I18" s="18"/>
      <c r="J18" s="18"/>
      <c r="K18" s="18" t="str">
        <f t="shared" si="1"/>
        <v/>
      </c>
      <c r="L18" s="1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</row>
    <row r="19" spans="1:24" x14ac:dyDescent="0.25">
      <c r="A19" s="35"/>
      <c r="B19" s="36"/>
      <c r="C19" s="9"/>
      <c r="D19" s="1"/>
      <c r="E19" s="18"/>
      <c r="F19" s="27"/>
      <c r="G19" s="2" t="str">
        <f t="shared" si="2"/>
        <v/>
      </c>
      <c r="H19" s="18"/>
      <c r="I19" s="18"/>
      <c r="J19" s="18"/>
      <c r="K19" s="18" t="str">
        <f t="shared" si="1"/>
        <v/>
      </c>
      <c r="L19" s="1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x14ac:dyDescent="0.25">
      <c r="A20" s="35"/>
      <c r="B20" s="36"/>
      <c r="C20" s="9"/>
      <c r="D20" s="1"/>
      <c r="E20" s="1"/>
      <c r="F20" s="27"/>
      <c r="G20" s="14" t="s">
        <v>42</v>
      </c>
      <c r="H20" s="21"/>
      <c r="I20" s="18"/>
      <c r="J20" s="18"/>
      <c r="K20" s="18"/>
      <c r="L20" s="1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4" x14ac:dyDescent="0.25">
      <c r="A21" s="35"/>
      <c r="B21" s="36"/>
      <c r="C21" s="1"/>
      <c r="D21" s="1"/>
      <c r="E21" s="1"/>
      <c r="F21" s="27"/>
      <c r="G21" s="2"/>
      <c r="H21" s="18"/>
      <c r="I21" s="18"/>
      <c r="J21" s="18"/>
      <c r="K21" s="18"/>
      <c r="L21" s="1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</row>
    <row r="22" spans="1:24" x14ac:dyDescent="0.25">
      <c r="A22" s="47" t="s">
        <v>11</v>
      </c>
      <c r="B22" s="47"/>
      <c r="C22" s="47"/>
      <c r="D22" s="47"/>
      <c r="E22" s="20">
        <f>SUM(E5:E21)</f>
        <v>0</v>
      </c>
      <c r="F22" s="27"/>
      <c r="G22" s="17" t="s">
        <v>11</v>
      </c>
      <c r="H22" s="20">
        <f>SUM(H5:H21)</f>
        <v>0</v>
      </c>
      <c r="I22" s="20">
        <f>SUM(I5:I21)</f>
        <v>0</v>
      </c>
      <c r="J22" s="20">
        <f>SUM(J5:J21)</f>
        <v>0</v>
      </c>
      <c r="K22" s="20">
        <f>SUM(K5:K21)</f>
        <v>0</v>
      </c>
      <c r="L22" s="1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</row>
    <row r="23" spans="1:24" ht="9.9499999999999993" customHeigh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x14ac:dyDescent="0.25">
      <c r="A24" s="38" t="s">
        <v>18</v>
      </c>
      <c r="B24" s="38"/>
      <c r="C24" s="10" t="s">
        <v>12</v>
      </c>
      <c r="D24" s="10" t="s">
        <v>13</v>
      </c>
      <c r="E24" s="10" t="s">
        <v>14</v>
      </c>
      <c r="F24" s="27"/>
      <c r="G24" s="38" t="s">
        <v>38</v>
      </c>
      <c r="H24" s="38"/>
      <c r="I24" s="38"/>
      <c r="J24" s="38"/>
      <c r="K24" s="38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</row>
    <row r="25" spans="1:24" x14ac:dyDescent="0.25">
      <c r="A25" s="46" t="s">
        <v>15</v>
      </c>
      <c r="B25" s="46"/>
      <c r="C25" s="7"/>
      <c r="D25" s="7"/>
      <c r="E25" s="6" t="str">
        <f>IF(C25="","",SUM(D25-C25))</f>
        <v/>
      </c>
      <c r="F25" s="27"/>
      <c r="G25" s="12" t="s">
        <v>18</v>
      </c>
      <c r="H25" s="12" t="s">
        <v>19</v>
      </c>
      <c r="I25" s="12" t="s">
        <v>25</v>
      </c>
      <c r="J25" s="12"/>
      <c r="K25" s="12" t="s">
        <v>26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</row>
    <row r="26" spans="1:24" x14ac:dyDescent="0.25">
      <c r="A26" s="46" t="s">
        <v>16</v>
      </c>
      <c r="B26" s="46"/>
      <c r="C26" s="4"/>
      <c r="D26" s="3"/>
      <c r="E26" s="4" t="str">
        <f>IF(C26="","",SUM(C26/E25))</f>
        <v/>
      </c>
      <c r="F26" s="27"/>
      <c r="G26" s="1" t="s">
        <v>27</v>
      </c>
      <c r="H26" s="18"/>
      <c r="I26" s="18"/>
      <c r="J26" s="18"/>
      <c r="K26" s="18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</row>
    <row r="27" spans="1:24" x14ac:dyDescent="0.25">
      <c r="A27" s="46" t="s">
        <v>17</v>
      </c>
      <c r="B27" s="46"/>
      <c r="C27" s="4">
        <f>IF(H33="","",(H33))</f>
        <v>0</v>
      </c>
      <c r="D27" s="3"/>
      <c r="E27" s="34" t="e">
        <f>SUM(C27/E22)</f>
        <v>#DIV/0!</v>
      </c>
      <c r="F27" s="27"/>
      <c r="G27" s="1" t="s">
        <v>28</v>
      </c>
      <c r="H27" s="18"/>
      <c r="I27" s="18"/>
      <c r="J27" s="18"/>
      <c r="K27" s="18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1:24" x14ac:dyDescent="0.25">
      <c r="A28" s="27"/>
      <c r="B28" s="27"/>
      <c r="C28" s="27"/>
      <c r="D28" s="27"/>
      <c r="E28" s="27"/>
      <c r="F28" s="27"/>
      <c r="G28" s="1" t="s">
        <v>29</v>
      </c>
      <c r="H28" s="18"/>
      <c r="I28" s="18"/>
      <c r="J28" s="18"/>
      <c r="K28" s="18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</row>
    <row r="29" spans="1:24" x14ac:dyDescent="0.25">
      <c r="A29" s="52" t="s">
        <v>33</v>
      </c>
      <c r="B29" s="53"/>
      <c r="C29" s="54"/>
      <c r="D29" s="27"/>
      <c r="E29" s="27"/>
      <c r="F29" s="27"/>
      <c r="G29" s="1"/>
      <c r="H29" s="18"/>
      <c r="I29" s="18"/>
      <c r="J29" s="18"/>
      <c r="K29" s="18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4" x14ac:dyDescent="0.25">
      <c r="A30" s="49"/>
      <c r="B30" s="50"/>
      <c r="C30" s="18"/>
      <c r="D30" s="27"/>
      <c r="E30" s="27"/>
      <c r="F30" s="27"/>
      <c r="G30" s="1"/>
      <c r="H30" s="18"/>
      <c r="I30" s="18"/>
      <c r="J30" s="18"/>
      <c r="K30" s="18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4" x14ac:dyDescent="0.25">
      <c r="A31" s="49"/>
      <c r="B31" s="50"/>
      <c r="C31" s="18"/>
      <c r="D31" s="27"/>
      <c r="E31" s="27"/>
      <c r="F31" s="27"/>
      <c r="G31" s="1"/>
      <c r="H31" s="18"/>
      <c r="I31" s="18"/>
      <c r="J31" s="18"/>
      <c r="K31" s="1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4" x14ac:dyDescent="0.25">
      <c r="A32" s="49"/>
      <c r="B32" s="50"/>
      <c r="C32" s="18"/>
      <c r="D32" s="27"/>
      <c r="E32" s="27"/>
      <c r="F32" s="27"/>
      <c r="G32" s="1"/>
      <c r="H32" s="18"/>
      <c r="I32" s="18"/>
      <c r="J32" s="18"/>
      <c r="K32" s="18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1:24" x14ac:dyDescent="0.25">
      <c r="A33" s="49"/>
      <c r="B33" s="50"/>
      <c r="C33" s="18"/>
      <c r="D33" s="27"/>
      <c r="E33" s="27"/>
      <c r="F33" s="27"/>
      <c r="G33" s="17" t="s">
        <v>11</v>
      </c>
      <c r="H33" s="20">
        <f>IF(H22="","",SUM(H26:H32))</f>
        <v>0</v>
      </c>
      <c r="I33" s="22"/>
      <c r="J33" s="22"/>
      <c r="K33" s="22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4" x14ac:dyDescent="0.25">
      <c r="A34" s="41" t="s">
        <v>11</v>
      </c>
      <c r="B34" s="42"/>
      <c r="C34" s="20">
        <f>SUM(C30:C33)</f>
        <v>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</row>
    <row r="35" spans="1:24" ht="9.9499999999999993" customHeight="1" x14ac:dyDescent="0.25">
      <c r="A35" s="27"/>
      <c r="B35" s="27"/>
      <c r="C35" s="32"/>
      <c r="D35" s="27"/>
      <c r="E35" s="27"/>
      <c r="F35" s="27"/>
      <c r="G35" s="27"/>
      <c r="H35" s="31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</row>
    <row r="36" spans="1:24" x14ac:dyDescent="0.25">
      <c r="A36" s="43" t="s">
        <v>31</v>
      </c>
      <c r="B36" s="43"/>
      <c r="C36" s="21">
        <f>SUM(H36+C34)</f>
        <v>0</v>
      </c>
      <c r="D36" s="27"/>
      <c r="E36" s="27"/>
      <c r="F36" s="27"/>
      <c r="G36" s="24" t="s">
        <v>30</v>
      </c>
      <c r="H36" s="21">
        <f>IF(H33="","",SUM(H22-H33))</f>
        <v>0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</row>
    <row r="37" spans="1:24" ht="9.9499999999999993" customHeight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</row>
    <row r="38" spans="1:24" x14ac:dyDescent="0.25">
      <c r="A38" s="58"/>
      <c r="B38" s="58"/>
      <c r="C38" s="27"/>
      <c r="D38" s="27"/>
      <c r="E38" s="27"/>
      <c r="F38" s="27"/>
      <c r="G38" s="27"/>
      <c r="H38" s="27"/>
      <c r="I38" s="27"/>
      <c r="J38" s="27"/>
      <c r="K38" s="59" t="s">
        <v>36</v>
      </c>
      <c r="L38" s="59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</row>
    <row r="39" spans="1:24" x14ac:dyDescent="0.25">
      <c r="A39" s="59" t="s">
        <v>35</v>
      </c>
      <c r="B39" s="59"/>
      <c r="C39" s="27"/>
      <c r="D39" s="27"/>
      <c r="E39" s="27"/>
      <c r="F39" s="27"/>
      <c r="G39" s="27"/>
      <c r="H39" s="27"/>
      <c r="I39" s="27"/>
      <c r="J39" s="27"/>
      <c r="K39" s="59" t="s">
        <v>37</v>
      </c>
      <c r="L39" s="59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</row>
    <row r="40" spans="1:24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</row>
    <row r="41" spans="1:24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</row>
    <row r="42" spans="1:24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</row>
    <row r="43" spans="1:24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</row>
    <row r="44" spans="1:2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F1898-52C7-4E86-9651-525E84BE4BA0}">
  <dimension ref="A1:X44"/>
  <sheetViews>
    <sheetView view="pageBreakPreview" zoomScaleNormal="100" zoomScaleSheetLayoutView="100" workbookViewId="0">
      <selection activeCell="E27" sqref="E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x14ac:dyDescent="0.25">
      <c r="A2" s="15" t="s">
        <v>0</v>
      </c>
      <c r="B2" s="56" t="s">
        <v>41</v>
      </c>
      <c r="C2" s="57"/>
      <c r="D2" s="15" t="s">
        <v>2</v>
      </c>
      <c r="E2" s="48" t="s">
        <v>54</v>
      </c>
      <c r="F2" s="48"/>
      <c r="G2" s="48"/>
      <c r="H2" s="48"/>
      <c r="I2" s="48"/>
      <c r="J2" s="48"/>
      <c r="K2" s="25" t="s">
        <v>24</v>
      </c>
      <c r="L2" s="26">
        <f ca="1">TODAY()</f>
        <v>44793</v>
      </c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4" x14ac:dyDescent="0.25">
      <c r="A3" s="38" t="s">
        <v>10</v>
      </c>
      <c r="B3" s="38"/>
      <c r="C3" s="38"/>
      <c r="D3" s="38"/>
      <c r="E3" s="38"/>
      <c r="F3" s="29"/>
      <c r="G3" s="38" t="s">
        <v>39</v>
      </c>
      <c r="H3" s="38"/>
      <c r="I3" s="38"/>
      <c r="J3" s="38"/>
      <c r="K3" s="38"/>
      <c r="L3" s="38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x14ac:dyDescent="0.25">
      <c r="A4" s="39" t="s">
        <v>3</v>
      </c>
      <c r="B4" s="40"/>
      <c r="C4" s="12" t="s">
        <v>4</v>
      </c>
      <c r="D4" s="12" t="s">
        <v>6</v>
      </c>
      <c r="E4" s="12" t="s">
        <v>5</v>
      </c>
      <c r="F4" s="30"/>
      <c r="G4" s="12" t="s">
        <v>18</v>
      </c>
      <c r="H4" s="12" t="s">
        <v>19</v>
      </c>
      <c r="I4" s="12" t="s">
        <v>20</v>
      </c>
      <c r="J4" s="12" t="s">
        <v>21</v>
      </c>
      <c r="K4" s="12" t="s">
        <v>22</v>
      </c>
      <c r="L4" s="19" t="s">
        <v>23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4" x14ac:dyDescent="0.25">
      <c r="A5" s="35" t="s">
        <v>49</v>
      </c>
      <c r="B5" s="36"/>
      <c r="C5" s="12" t="s">
        <v>48</v>
      </c>
      <c r="D5" s="1"/>
      <c r="E5" s="18">
        <v>111020</v>
      </c>
      <c r="F5" s="27"/>
      <c r="G5" s="2" t="str">
        <f t="shared" ref="G5:G6" si="0">IF(A5="","",(A5))</f>
        <v>YALÇINKAYA DEMİR</v>
      </c>
      <c r="H5" s="18"/>
      <c r="I5" s="18"/>
      <c r="J5" s="18"/>
      <c r="K5" s="18">
        <f>IF(G5="","",SUM(E5-H5-I5-J5))</f>
        <v>111020</v>
      </c>
      <c r="L5" s="1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4" x14ac:dyDescent="0.25">
      <c r="A6" s="35" t="s">
        <v>43</v>
      </c>
      <c r="B6" s="36"/>
      <c r="C6" s="12" t="s">
        <v>48</v>
      </c>
      <c r="D6" s="1"/>
      <c r="E6" s="18">
        <v>2475</v>
      </c>
      <c r="F6" s="27"/>
      <c r="G6" s="2" t="str">
        <f t="shared" si="0"/>
        <v>NEVA PROFİL</v>
      </c>
      <c r="H6" s="18"/>
      <c r="I6" s="18"/>
      <c r="J6" s="18"/>
      <c r="K6" s="18">
        <f t="shared" ref="K6:K19" si="1">IF(G6="","",SUM(E6-H6-I6-J6))</f>
        <v>2475</v>
      </c>
      <c r="L6" s="1" t="s">
        <v>53</v>
      </c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x14ac:dyDescent="0.25">
      <c r="A7" s="35" t="s">
        <v>44</v>
      </c>
      <c r="B7" s="36"/>
      <c r="C7" s="12" t="s">
        <v>48</v>
      </c>
      <c r="D7" s="1"/>
      <c r="E7" s="18">
        <v>5500</v>
      </c>
      <c r="F7" s="27"/>
      <c r="G7" s="2" t="str">
        <f>IF(A7="","",(A7))</f>
        <v>ES DEMİR</v>
      </c>
      <c r="H7" s="18">
        <v>5500</v>
      </c>
      <c r="I7" s="18"/>
      <c r="J7" s="18"/>
      <c r="K7" s="18">
        <f t="shared" si="1"/>
        <v>0</v>
      </c>
      <c r="L7" s="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4" x14ac:dyDescent="0.25">
      <c r="A8" s="35" t="s">
        <v>45</v>
      </c>
      <c r="B8" s="36"/>
      <c r="C8" s="12" t="s">
        <v>48</v>
      </c>
      <c r="D8" s="1"/>
      <c r="E8" s="18">
        <v>1900</v>
      </c>
      <c r="F8" s="27"/>
      <c r="G8" s="2" t="str">
        <f t="shared" ref="G8:G19" si="2">IF(A8="","",(A8))</f>
        <v>KAPLAN DEMİR</v>
      </c>
      <c r="H8" s="18">
        <v>1900</v>
      </c>
      <c r="I8" s="18"/>
      <c r="J8" s="18"/>
      <c r="K8" s="18">
        <f t="shared" si="1"/>
        <v>0</v>
      </c>
      <c r="L8" s="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24" x14ac:dyDescent="0.25">
      <c r="A9" s="35" t="s">
        <v>46</v>
      </c>
      <c r="B9" s="36"/>
      <c r="C9" s="12" t="s">
        <v>48</v>
      </c>
      <c r="D9" s="1"/>
      <c r="E9" s="18">
        <v>1550</v>
      </c>
      <c r="F9" s="27"/>
      <c r="G9" s="2" t="str">
        <f t="shared" si="2"/>
        <v>HALİL TOKALI</v>
      </c>
      <c r="H9" s="18"/>
      <c r="I9" s="18">
        <v>1550</v>
      </c>
      <c r="J9" s="18"/>
      <c r="K9" s="18">
        <f t="shared" si="1"/>
        <v>0</v>
      </c>
      <c r="L9" s="1" t="s">
        <v>50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x14ac:dyDescent="0.25">
      <c r="A10" s="35" t="s">
        <v>47</v>
      </c>
      <c r="B10" s="36"/>
      <c r="C10" s="12" t="s">
        <v>48</v>
      </c>
      <c r="D10" s="1"/>
      <c r="E10" s="18">
        <v>8200</v>
      </c>
      <c r="F10" s="27"/>
      <c r="G10" s="2" t="str">
        <f t="shared" si="2"/>
        <v>BİLKA PROFİL</v>
      </c>
      <c r="H10" s="18">
        <v>8200</v>
      </c>
      <c r="I10" s="18"/>
      <c r="J10" s="18"/>
      <c r="K10" s="18">
        <f t="shared" si="1"/>
        <v>0</v>
      </c>
      <c r="L10" s="1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x14ac:dyDescent="0.25">
      <c r="A11" s="35"/>
      <c r="B11" s="36"/>
      <c r="C11" s="9"/>
      <c r="D11" s="1"/>
      <c r="E11" s="18"/>
      <c r="F11" s="27"/>
      <c r="G11" s="2" t="str">
        <f t="shared" si="2"/>
        <v/>
      </c>
      <c r="H11" s="18"/>
      <c r="I11" s="18"/>
      <c r="J11" s="18"/>
      <c r="K11" s="18" t="str">
        <f t="shared" si="1"/>
        <v/>
      </c>
      <c r="L11" s="1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x14ac:dyDescent="0.25">
      <c r="A12" s="35"/>
      <c r="B12" s="36"/>
      <c r="C12" s="9"/>
      <c r="D12" s="1"/>
      <c r="E12" s="18"/>
      <c r="F12" s="27"/>
      <c r="G12" s="2" t="str">
        <f t="shared" si="2"/>
        <v/>
      </c>
      <c r="H12" s="18"/>
      <c r="I12" s="18"/>
      <c r="J12" s="18"/>
      <c r="K12" s="18" t="str">
        <f t="shared" si="1"/>
        <v/>
      </c>
      <c r="L12" s="1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1:24" x14ac:dyDescent="0.25">
      <c r="A13" s="35"/>
      <c r="B13" s="36"/>
      <c r="C13" s="9"/>
      <c r="D13" s="1"/>
      <c r="E13" s="18"/>
      <c r="F13" s="27"/>
      <c r="G13" s="2" t="str">
        <f t="shared" si="2"/>
        <v/>
      </c>
      <c r="H13" s="18"/>
      <c r="I13" s="18"/>
      <c r="J13" s="18"/>
      <c r="K13" s="18" t="str">
        <f t="shared" si="1"/>
        <v/>
      </c>
      <c r="L13" s="1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x14ac:dyDescent="0.25">
      <c r="A14" s="35"/>
      <c r="B14" s="36"/>
      <c r="C14" s="9"/>
      <c r="D14" s="1"/>
      <c r="E14" s="18"/>
      <c r="F14" s="27"/>
      <c r="G14" s="2" t="str">
        <f t="shared" si="2"/>
        <v/>
      </c>
      <c r="H14" s="18"/>
      <c r="I14" s="18"/>
      <c r="J14" s="18"/>
      <c r="K14" s="18" t="str">
        <f t="shared" si="1"/>
        <v/>
      </c>
      <c r="L14" s="1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x14ac:dyDescent="0.25">
      <c r="A15" s="35"/>
      <c r="B15" s="36"/>
      <c r="C15" s="9"/>
      <c r="D15" s="1"/>
      <c r="E15" s="18"/>
      <c r="F15" s="27"/>
      <c r="G15" s="2" t="str">
        <f t="shared" si="2"/>
        <v/>
      </c>
      <c r="H15" s="18"/>
      <c r="I15" s="18"/>
      <c r="J15" s="18"/>
      <c r="K15" s="18" t="str">
        <f t="shared" si="1"/>
        <v/>
      </c>
      <c r="L15" s="1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</row>
    <row r="16" spans="1:24" x14ac:dyDescent="0.25">
      <c r="A16" s="35"/>
      <c r="B16" s="36"/>
      <c r="C16" s="9"/>
      <c r="D16" s="1"/>
      <c r="E16" s="18"/>
      <c r="F16" s="27"/>
      <c r="G16" s="2" t="str">
        <f t="shared" si="2"/>
        <v/>
      </c>
      <c r="H16" s="18"/>
      <c r="I16" s="18"/>
      <c r="J16" s="18"/>
      <c r="K16" s="18" t="str">
        <f t="shared" si="1"/>
        <v/>
      </c>
      <c r="L16" s="1"/>
      <c r="M16" s="27"/>
      <c r="N16" s="28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x14ac:dyDescent="0.25">
      <c r="A17" s="35"/>
      <c r="B17" s="36"/>
      <c r="C17" s="9"/>
      <c r="D17" s="1"/>
      <c r="E17" s="18"/>
      <c r="F17" s="27"/>
      <c r="G17" s="2" t="str">
        <f t="shared" si="2"/>
        <v/>
      </c>
      <c r="H17" s="18"/>
      <c r="I17" s="18"/>
      <c r="J17" s="18"/>
      <c r="K17" s="18" t="str">
        <f t="shared" si="1"/>
        <v/>
      </c>
      <c r="L17" s="1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x14ac:dyDescent="0.25">
      <c r="A18" s="35"/>
      <c r="B18" s="36"/>
      <c r="C18" s="9"/>
      <c r="D18" s="1"/>
      <c r="E18" s="18"/>
      <c r="F18" s="27"/>
      <c r="G18" s="2" t="str">
        <f t="shared" si="2"/>
        <v/>
      </c>
      <c r="H18" s="18"/>
      <c r="I18" s="18"/>
      <c r="J18" s="18"/>
      <c r="K18" s="18" t="str">
        <f t="shared" si="1"/>
        <v/>
      </c>
      <c r="L18" s="1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</row>
    <row r="19" spans="1:24" x14ac:dyDescent="0.25">
      <c r="A19" s="35"/>
      <c r="B19" s="36"/>
      <c r="C19" s="9"/>
      <c r="D19" s="1"/>
      <c r="E19" s="18"/>
      <c r="F19" s="27"/>
      <c r="G19" s="2" t="str">
        <f t="shared" si="2"/>
        <v/>
      </c>
      <c r="H19" s="18"/>
      <c r="I19" s="18"/>
      <c r="J19" s="18"/>
      <c r="K19" s="18" t="str">
        <f t="shared" si="1"/>
        <v/>
      </c>
      <c r="L19" s="1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x14ac:dyDescent="0.25">
      <c r="A20" s="35"/>
      <c r="B20" s="36"/>
      <c r="C20" s="9"/>
      <c r="D20" s="1"/>
      <c r="E20" s="1"/>
      <c r="F20" s="27"/>
      <c r="G20" s="14" t="s">
        <v>42</v>
      </c>
      <c r="H20" s="21">
        <v>2000</v>
      </c>
      <c r="I20" s="18"/>
      <c r="J20" s="18"/>
      <c r="K20" s="18"/>
      <c r="L20" s="1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4" x14ac:dyDescent="0.25">
      <c r="A21" s="35"/>
      <c r="B21" s="36"/>
      <c r="C21" s="1"/>
      <c r="D21" s="1"/>
      <c r="E21" s="1"/>
      <c r="F21" s="27"/>
      <c r="G21" s="2"/>
      <c r="H21" s="18"/>
      <c r="I21" s="18"/>
      <c r="J21" s="18"/>
      <c r="K21" s="18"/>
      <c r="L21" s="1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</row>
    <row r="22" spans="1:24" x14ac:dyDescent="0.25">
      <c r="A22" s="47" t="s">
        <v>11</v>
      </c>
      <c r="B22" s="47"/>
      <c r="C22" s="47"/>
      <c r="D22" s="47"/>
      <c r="E22" s="20">
        <f>SUM(E5:E21)</f>
        <v>130645</v>
      </c>
      <c r="F22" s="27"/>
      <c r="G22" s="17" t="s">
        <v>11</v>
      </c>
      <c r="H22" s="20">
        <f>SUM(H5:H21)</f>
        <v>17600</v>
      </c>
      <c r="I22" s="20">
        <f>SUM(I5:I21)</f>
        <v>1550</v>
      </c>
      <c r="J22" s="20">
        <f>SUM(J5:J21)</f>
        <v>0</v>
      </c>
      <c r="K22" s="20">
        <f>SUM(K5:K21)</f>
        <v>113495</v>
      </c>
      <c r="L22" s="1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</row>
    <row r="23" spans="1:24" ht="9.9499999999999993" customHeigh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x14ac:dyDescent="0.25">
      <c r="A24" s="38" t="s">
        <v>18</v>
      </c>
      <c r="B24" s="38"/>
      <c r="C24" s="10" t="s">
        <v>12</v>
      </c>
      <c r="D24" s="10" t="s">
        <v>13</v>
      </c>
      <c r="E24" s="10" t="s">
        <v>14</v>
      </c>
      <c r="F24" s="27"/>
      <c r="G24" s="38" t="s">
        <v>38</v>
      </c>
      <c r="H24" s="38"/>
      <c r="I24" s="38"/>
      <c r="J24" s="38"/>
      <c r="K24" s="38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</row>
    <row r="25" spans="1:24" x14ac:dyDescent="0.25">
      <c r="A25" s="46" t="s">
        <v>15</v>
      </c>
      <c r="B25" s="46"/>
      <c r="C25" s="7">
        <v>226141</v>
      </c>
      <c r="D25" s="7">
        <v>228137</v>
      </c>
      <c r="E25" s="6">
        <f>IF(C25="","",SUM(D25-C25))</f>
        <v>1996</v>
      </c>
      <c r="F25" s="27"/>
      <c r="G25" s="12" t="s">
        <v>18</v>
      </c>
      <c r="H25" s="12" t="s">
        <v>19</v>
      </c>
      <c r="I25" s="12" t="s">
        <v>25</v>
      </c>
      <c r="J25" s="12"/>
      <c r="K25" s="12" t="s">
        <v>26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</row>
    <row r="26" spans="1:24" x14ac:dyDescent="0.25">
      <c r="A26" s="46" t="s">
        <v>16</v>
      </c>
      <c r="B26" s="46"/>
      <c r="C26" s="4">
        <v>5505</v>
      </c>
      <c r="D26" s="3"/>
      <c r="E26" s="4">
        <f>IF(C26="","",SUM(C26/E25))</f>
        <v>2.7580160320641283</v>
      </c>
      <c r="F26" s="27"/>
      <c r="G26" s="1" t="s">
        <v>27</v>
      </c>
      <c r="H26" s="18">
        <v>5505</v>
      </c>
      <c r="I26" s="18"/>
      <c r="J26" s="18"/>
      <c r="K26" s="18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</row>
    <row r="27" spans="1:24" x14ac:dyDescent="0.25">
      <c r="A27" s="46" t="s">
        <v>17</v>
      </c>
      <c r="B27" s="46"/>
      <c r="C27" s="4">
        <f>IF(H33="","",(H33))</f>
        <v>10570</v>
      </c>
      <c r="D27" s="3"/>
      <c r="E27" s="34">
        <f>SUM(C27/E22)</f>
        <v>8.0906272723793485E-2</v>
      </c>
      <c r="F27" s="27"/>
      <c r="G27" s="1" t="s">
        <v>28</v>
      </c>
      <c r="H27" s="18">
        <v>285</v>
      </c>
      <c r="I27" s="18"/>
      <c r="J27" s="18"/>
      <c r="K27" s="18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1:24" x14ac:dyDescent="0.25">
      <c r="A28" s="27"/>
      <c r="B28" s="27"/>
      <c r="C28" s="27"/>
      <c r="D28" s="27"/>
      <c r="E28" s="33"/>
      <c r="F28" s="27"/>
      <c r="G28" s="1" t="s">
        <v>29</v>
      </c>
      <c r="H28" s="18">
        <v>300</v>
      </c>
      <c r="I28" s="18"/>
      <c r="J28" s="18"/>
      <c r="K28" s="18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</row>
    <row r="29" spans="1:24" x14ac:dyDescent="0.25">
      <c r="A29" s="52" t="s">
        <v>33</v>
      </c>
      <c r="B29" s="53"/>
      <c r="C29" s="54"/>
      <c r="D29" s="27"/>
      <c r="E29" s="27"/>
      <c r="F29" s="27"/>
      <c r="G29" s="1" t="s">
        <v>51</v>
      </c>
      <c r="H29" s="18">
        <v>30</v>
      </c>
      <c r="I29" s="18"/>
      <c r="J29" s="18"/>
      <c r="K29" s="18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4" x14ac:dyDescent="0.25">
      <c r="A30" s="49"/>
      <c r="B30" s="50"/>
      <c r="C30" s="18"/>
      <c r="D30" s="27"/>
      <c r="E30" s="27"/>
      <c r="F30" s="27"/>
      <c r="G30" s="1" t="s">
        <v>52</v>
      </c>
      <c r="H30" s="18">
        <v>4450</v>
      </c>
      <c r="I30" s="18"/>
      <c r="J30" s="18"/>
      <c r="K30" s="18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4" x14ac:dyDescent="0.25">
      <c r="A31" s="49"/>
      <c r="B31" s="50"/>
      <c r="C31" s="18"/>
      <c r="D31" s="27"/>
      <c r="E31" s="27"/>
      <c r="F31" s="27"/>
      <c r="G31" s="1"/>
      <c r="H31" s="18"/>
      <c r="I31" s="18"/>
      <c r="J31" s="18"/>
      <c r="K31" s="1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4" x14ac:dyDescent="0.25">
      <c r="A32" s="49"/>
      <c r="B32" s="50"/>
      <c r="C32" s="18"/>
      <c r="D32" s="27"/>
      <c r="E32" s="27"/>
      <c r="F32" s="27"/>
      <c r="G32" s="1"/>
      <c r="H32" s="18"/>
      <c r="I32" s="18"/>
      <c r="J32" s="18"/>
      <c r="K32" s="18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1:24" x14ac:dyDescent="0.25">
      <c r="A33" s="49"/>
      <c r="B33" s="50"/>
      <c r="C33" s="18"/>
      <c r="D33" s="27"/>
      <c r="E33" s="27"/>
      <c r="F33" s="27"/>
      <c r="G33" s="17" t="s">
        <v>11</v>
      </c>
      <c r="H33" s="20">
        <f>IF(H22="","",SUM(H26:H32))</f>
        <v>10570</v>
      </c>
      <c r="I33" s="22"/>
      <c r="J33" s="22"/>
      <c r="K33" s="22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4" x14ac:dyDescent="0.25">
      <c r="A34" s="41" t="s">
        <v>11</v>
      </c>
      <c r="B34" s="42"/>
      <c r="C34" s="20">
        <f>SUM(C30:C33)</f>
        <v>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</row>
    <row r="35" spans="1:24" ht="9.9499999999999993" customHeight="1" x14ac:dyDescent="0.25">
      <c r="A35" s="27"/>
      <c r="B35" s="27"/>
      <c r="C35" s="32"/>
      <c r="D35" s="27"/>
      <c r="E35" s="27"/>
      <c r="F35" s="27"/>
      <c r="G35" s="27"/>
      <c r="H35" s="31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</row>
    <row r="36" spans="1:24" x14ac:dyDescent="0.25">
      <c r="A36" s="43" t="s">
        <v>31</v>
      </c>
      <c r="B36" s="43"/>
      <c r="C36" s="21">
        <f>SUM(H36+C34)</f>
        <v>7030</v>
      </c>
      <c r="D36" s="27"/>
      <c r="E36" s="27"/>
      <c r="F36" s="27"/>
      <c r="G36" s="24" t="s">
        <v>30</v>
      </c>
      <c r="H36" s="21">
        <f>IF(H33="","",SUM(H22-H33))</f>
        <v>7030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</row>
    <row r="37" spans="1:24" ht="9.9499999999999993" customHeight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</row>
    <row r="38" spans="1:24" x14ac:dyDescent="0.25">
      <c r="A38" s="58" t="s">
        <v>41</v>
      </c>
      <c r="B38" s="58"/>
      <c r="C38" s="27"/>
      <c r="D38" s="27"/>
      <c r="E38" s="27"/>
      <c r="F38" s="27"/>
      <c r="G38" s="27"/>
      <c r="H38" s="27"/>
      <c r="I38" s="27"/>
      <c r="J38" s="27"/>
      <c r="K38" s="59" t="s">
        <v>36</v>
      </c>
      <c r="L38" s="59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</row>
    <row r="39" spans="1:24" x14ac:dyDescent="0.25">
      <c r="A39" s="59" t="s">
        <v>35</v>
      </c>
      <c r="B39" s="59"/>
      <c r="C39" s="27"/>
      <c r="D39" s="27"/>
      <c r="E39" s="27"/>
      <c r="F39" s="27"/>
      <c r="G39" s="27"/>
      <c r="H39" s="27"/>
      <c r="I39" s="27"/>
      <c r="J39" s="27"/>
      <c r="K39" s="59" t="s">
        <v>37</v>
      </c>
      <c r="L39" s="59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</row>
    <row r="40" spans="1:24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</row>
    <row r="41" spans="1:24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</row>
    <row r="42" spans="1:24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</row>
    <row r="43" spans="1:24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</row>
    <row r="44" spans="1:2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F3EF2-6181-4C76-B44F-5616500DDD06}">
  <dimension ref="A1:X44"/>
  <sheetViews>
    <sheetView view="pageBreakPreview" zoomScaleNormal="100" zoomScaleSheetLayoutView="100" workbookViewId="0">
      <selection activeCell="H26" sqref="H26:H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x14ac:dyDescent="0.25">
      <c r="A2" s="15" t="s">
        <v>0</v>
      </c>
      <c r="B2" s="56" t="s">
        <v>41</v>
      </c>
      <c r="C2" s="57"/>
      <c r="D2" s="15" t="s">
        <v>2</v>
      </c>
      <c r="E2" s="48" t="s">
        <v>57</v>
      </c>
      <c r="F2" s="48"/>
      <c r="G2" s="48"/>
      <c r="H2" s="48"/>
      <c r="I2" s="48"/>
      <c r="J2" s="48"/>
      <c r="K2" s="25" t="s">
        <v>24</v>
      </c>
      <c r="L2" s="26">
        <f ca="1">TODAY()</f>
        <v>44793</v>
      </c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4" x14ac:dyDescent="0.25">
      <c r="A3" s="38" t="s">
        <v>10</v>
      </c>
      <c r="B3" s="38"/>
      <c r="C3" s="38"/>
      <c r="D3" s="38"/>
      <c r="E3" s="38"/>
      <c r="F3" s="29"/>
      <c r="G3" s="38" t="s">
        <v>39</v>
      </c>
      <c r="H3" s="38"/>
      <c r="I3" s="38"/>
      <c r="J3" s="38"/>
      <c r="K3" s="38"/>
      <c r="L3" s="38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x14ac:dyDescent="0.25">
      <c r="A4" s="39" t="s">
        <v>3</v>
      </c>
      <c r="B4" s="40"/>
      <c r="C4" s="12" t="s">
        <v>4</v>
      </c>
      <c r="D4" s="12" t="s">
        <v>6</v>
      </c>
      <c r="E4" s="12" t="s">
        <v>5</v>
      </c>
      <c r="F4" s="30"/>
      <c r="G4" s="12" t="s">
        <v>18</v>
      </c>
      <c r="H4" s="12" t="s">
        <v>19</v>
      </c>
      <c r="I4" s="12" t="s">
        <v>20</v>
      </c>
      <c r="J4" s="12" t="s">
        <v>21</v>
      </c>
      <c r="K4" s="12" t="s">
        <v>22</v>
      </c>
      <c r="L4" s="19" t="s">
        <v>23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4" x14ac:dyDescent="0.25">
      <c r="A5" s="35" t="s">
        <v>55</v>
      </c>
      <c r="B5" s="36"/>
      <c r="C5" s="9" t="s">
        <v>56</v>
      </c>
      <c r="D5" s="1"/>
      <c r="E5" s="18">
        <v>38259</v>
      </c>
      <c r="F5" s="27"/>
      <c r="G5" s="2" t="str">
        <f t="shared" ref="G5:G6" si="0">IF(A5="","",(A5))</f>
        <v>ZİRVE ÇATI HARUN BULDUK</v>
      </c>
      <c r="H5" s="18">
        <v>2625</v>
      </c>
      <c r="I5" s="18"/>
      <c r="J5" s="18"/>
      <c r="K5" s="18">
        <f>IF(G5="","",SUM(E5-H5-I5-J5))</f>
        <v>35634</v>
      </c>
      <c r="L5" s="1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4" x14ac:dyDescent="0.25">
      <c r="A6" s="35"/>
      <c r="B6" s="36"/>
      <c r="C6" s="9"/>
      <c r="D6" s="1"/>
      <c r="E6" s="18"/>
      <c r="F6" s="27"/>
      <c r="G6" s="2" t="str">
        <f t="shared" si="0"/>
        <v/>
      </c>
      <c r="H6" s="18"/>
      <c r="I6" s="18"/>
      <c r="J6" s="18"/>
      <c r="K6" s="18" t="str">
        <f t="shared" ref="K6:K19" si="1">IF(G6="","",SUM(E6-H6-I6-J6))</f>
        <v/>
      </c>
      <c r="L6" s="1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x14ac:dyDescent="0.25">
      <c r="A7" s="35"/>
      <c r="B7" s="36"/>
      <c r="C7" s="9"/>
      <c r="D7" s="1"/>
      <c r="E7" s="18"/>
      <c r="F7" s="27"/>
      <c r="G7" s="2" t="str">
        <f>IF(A7="","",(A7))</f>
        <v/>
      </c>
      <c r="H7" s="18"/>
      <c r="I7" s="18"/>
      <c r="J7" s="18"/>
      <c r="K7" s="18" t="str">
        <f t="shared" si="1"/>
        <v/>
      </c>
      <c r="L7" s="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4" x14ac:dyDescent="0.25">
      <c r="A8" s="35"/>
      <c r="B8" s="36"/>
      <c r="C8" s="9"/>
      <c r="D8" s="1"/>
      <c r="E8" s="18"/>
      <c r="F8" s="27"/>
      <c r="G8" s="2" t="str">
        <f t="shared" ref="G8:G19" si="2">IF(A8="","",(A8))</f>
        <v/>
      </c>
      <c r="H8" s="18"/>
      <c r="I8" s="18"/>
      <c r="J8" s="18"/>
      <c r="K8" s="18" t="str">
        <f t="shared" si="1"/>
        <v/>
      </c>
      <c r="L8" s="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24" x14ac:dyDescent="0.25">
      <c r="A9" s="35"/>
      <c r="B9" s="36"/>
      <c r="C9" s="9"/>
      <c r="D9" s="1"/>
      <c r="E9" s="18"/>
      <c r="F9" s="27"/>
      <c r="G9" s="2" t="str">
        <f t="shared" si="2"/>
        <v/>
      </c>
      <c r="H9" s="18"/>
      <c r="I9" s="18"/>
      <c r="J9" s="18"/>
      <c r="K9" s="18" t="str">
        <f t="shared" si="1"/>
        <v/>
      </c>
      <c r="L9" s="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x14ac:dyDescent="0.25">
      <c r="A10" s="35"/>
      <c r="B10" s="36"/>
      <c r="C10" s="9"/>
      <c r="D10" s="1"/>
      <c r="E10" s="18"/>
      <c r="F10" s="27"/>
      <c r="G10" s="2" t="str">
        <f t="shared" si="2"/>
        <v/>
      </c>
      <c r="H10" s="18"/>
      <c r="I10" s="18"/>
      <c r="J10" s="18"/>
      <c r="K10" s="18" t="str">
        <f t="shared" si="1"/>
        <v/>
      </c>
      <c r="L10" s="1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x14ac:dyDescent="0.25">
      <c r="A11" s="35"/>
      <c r="B11" s="36"/>
      <c r="C11" s="9"/>
      <c r="D11" s="1"/>
      <c r="E11" s="18"/>
      <c r="F11" s="27"/>
      <c r="G11" s="2" t="str">
        <f t="shared" si="2"/>
        <v/>
      </c>
      <c r="H11" s="18"/>
      <c r="I11" s="18"/>
      <c r="J11" s="18"/>
      <c r="K11" s="18" t="str">
        <f t="shared" si="1"/>
        <v/>
      </c>
      <c r="L11" s="1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x14ac:dyDescent="0.25">
      <c r="A12" s="35"/>
      <c r="B12" s="36"/>
      <c r="C12" s="9"/>
      <c r="D12" s="1"/>
      <c r="E12" s="18"/>
      <c r="F12" s="27"/>
      <c r="G12" s="2" t="str">
        <f t="shared" si="2"/>
        <v/>
      </c>
      <c r="H12" s="18"/>
      <c r="I12" s="18"/>
      <c r="J12" s="18"/>
      <c r="K12" s="18" t="str">
        <f t="shared" si="1"/>
        <v/>
      </c>
      <c r="L12" s="1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1:24" x14ac:dyDescent="0.25">
      <c r="A13" s="35"/>
      <c r="B13" s="36"/>
      <c r="C13" s="9"/>
      <c r="D13" s="1"/>
      <c r="E13" s="18"/>
      <c r="F13" s="27"/>
      <c r="G13" s="2" t="str">
        <f t="shared" si="2"/>
        <v/>
      </c>
      <c r="H13" s="18"/>
      <c r="I13" s="18"/>
      <c r="J13" s="18"/>
      <c r="K13" s="18" t="str">
        <f t="shared" si="1"/>
        <v/>
      </c>
      <c r="L13" s="1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x14ac:dyDescent="0.25">
      <c r="A14" s="35"/>
      <c r="B14" s="36"/>
      <c r="C14" s="9"/>
      <c r="D14" s="1"/>
      <c r="E14" s="18"/>
      <c r="F14" s="27"/>
      <c r="G14" s="2" t="str">
        <f t="shared" si="2"/>
        <v/>
      </c>
      <c r="H14" s="18"/>
      <c r="I14" s="18"/>
      <c r="J14" s="18"/>
      <c r="K14" s="18" t="str">
        <f t="shared" si="1"/>
        <v/>
      </c>
      <c r="L14" s="1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x14ac:dyDescent="0.25">
      <c r="A15" s="35"/>
      <c r="B15" s="36"/>
      <c r="C15" s="9"/>
      <c r="D15" s="1"/>
      <c r="E15" s="18"/>
      <c r="F15" s="27"/>
      <c r="G15" s="2" t="str">
        <f t="shared" si="2"/>
        <v/>
      </c>
      <c r="H15" s="18"/>
      <c r="I15" s="18"/>
      <c r="J15" s="18"/>
      <c r="K15" s="18" t="str">
        <f t="shared" si="1"/>
        <v/>
      </c>
      <c r="L15" s="1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</row>
    <row r="16" spans="1:24" x14ac:dyDescent="0.25">
      <c r="A16" s="35"/>
      <c r="B16" s="36"/>
      <c r="C16" s="9"/>
      <c r="D16" s="1"/>
      <c r="E16" s="18"/>
      <c r="F16" s="27"/>
      <c r="G16" s="2" t="str">
        <f t="shared" si="2"/>
        <v/>
      </c>
      <c r="H16" s="18"/>
      <c r="I16" s="18"/>
      <c r="J16" s="18"/>
      <c r="K16" s="18" t="str">
        <f t="shared" si="1"/>
        <v/>
      </c>
      <c r="L16" s="1"/>
      <c r="M16" s="27"/>
      <c r="N16" s="28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x14ac:dyDescent="0.25">
      <c r="A17" s="35"/>
      <c r="B17" s="36"/>
      <c r="C17" s="9"/>
      <c r="D17" s="1"/>
      <c r="E17" s="18"/>
      <c r="F17" s="27"/>
      <c r="G17" s="2" t="str">
        <f t="shared" si="2"/>
        <v/>
      </c>
      <c r="H17" s="18"/>
      <c r="I17" s="18"/>
      <c r="J17" s="18"/>
      <c r="K17" s="18" t="str">
        <f t="shared" si="1"/>
        <v/>
      </c>
      <c r="L17" s="1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x14ac:dyDescent="0.25">
      <c r="A18" s="35"/>
      <c r="B18" s="36"/>
      <c r="C18" s="9"/>
      <c r="D18" s="1"/>
      <c r="E18" s="18"/>
      <c r="F18" s="27"/>
      <c r="G18" s="2" t="str">
        <f t="shared" si="2"/>
        <v/>
      </c>
      <c r="H18" s="18"/>
      <c r="I18" s="18"/>
      <c r="J18" s="18"/>
      <c r="K18" s="18" t="str">
        <f t="shared" si="1"/>
        <v/>
      </c>
      <c r="L18" s="1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</row>
    <row r="19" spans="1:24" x14ac:dyDescent="0.25">
      <c r="A19" s="35"/>
      <c r="B19" s="36"/>
      <c r="C19" s="9"/>
      <c r="D19" s="1"/>
      <c r="E19" s="18"/>
      <c r="F19" s="27"/>
      <c r="G19" s="2" t="str">
        <f t="shared" si="2"/>
        <v/>
      </c>
      <c r="H19" s="18"/>
      <c r="I19" s="18"/>
      <c r="J19" s="18"/>
      <c r="K19" s="18" t="str">
        <f t="shared" si="1"/>
        <v/>
      </c>
      <c r="L19" s="1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x14ac:dyDescent="0.25">
      <c r="A20" s="35"/>
      <c r="B20" s="36"/>
      <c r="C20" s="9"/>
      <c r="D20" s="1"/>
      <c r="E20" s="1"/>
      <c r="F20" s="27"/>
      <c r="G20" s="14" t="s">
        <v>42</v>
      </c>
      <c r="H20" s="21">
        <v>1000</v>
      </c>
      <c r="I20" s="18"/>
      <c r="J20" s="18"/>
      <c r="K20" s="18"/>
      <c r="L20" s="1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4" x14ac:dyDescent="0.25">
      <c r="A21" s="35"/>
      <c r="B21" s="36"/>
      <c r="C21" s="1"/>
      <c r="D21" s="1"/>
      <c r="E21" s="1"/>
      <c r="F21" s="27"/>
      <c r="G21" s="2"/>
      <c r="H21" s="18"/>
      <c r="I21" s="18"/>
      <c r="J21" s="18"/>
      <c r="K21" s="18"/>
      <c r="L21" s="1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</row>
    <row r="22" spans="1:24" x14ac:dyDescent="0.25">
      <c r="A22" s="47" t="s">
        <v>11</v>
      </c>
      <c r="B22" s="47"/>
      <c r="C22" s="47"/>
      <c r="D22" s="47"/>
      <c r="E22" s="20">
        <f>SUM(E5:E21)</f>
        <v>38259</v>
      </c>
      <c r="F22" s="27"/>
      <c r="G22" s="17" t="s">
        <v>11</v>
      </c>
      <c r="H22" s="20">
        <f>SUM(H5:H21)</f>
        <v>3625</v>
      </c>
      <c r="I22" s="20">
        <f>SUM(I5:I21)</f>
        <v>0</v>
      </c>
      <c r="J22" s="20">
        <f>SUM(J5:J21)</f>
        <v>0</v>
      </c>
      <c r="K22" s="20">
        <f>SUM(K5:K21)</f>
        <v>35634</v>
      </c>
      <c r="L22" s="1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</row>
    <row r="23" spans="1:24" ht="9.9499999999999993" customHeigh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x14ac:dyDescent="0.25">
      <c r="A24" s="38" t="s">
        <v>18</v>
      </c>
      <c r="B24" s="38"/>
      <c r="C24" s="10" t="s">
        <v>12</v>
      </c>
      <c r="D24" s="10" t="s">
        <v>13</v>
      </c>
      <c r="E24" s="10" t="s">
        <v>14</v>
      </c>
      <c r="F24" s="27"/>
      <c r="G24" s="38" t="s">
        <v>38</v>
      </c>
      <c r="H24" s="38"/>
      <c r="I24" s="38"/>
      <c r="J24" s="38"/>
      <c r="K24" s="38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</row>
    <row r="25" spans="1:24" x14ac:dyDescent="0.25">
      <c r="A25" s="46" t="s">
        <v>15</v>
      </c>
      <c r="B25" s="46"/>
      <c r="C25" s="7">
        <v>314903</v>
      </c>
      <c r="D25" s="7">
        <v>315510</v>
      </c>
      <c r="E25" s="6">
        <f>IF(C25="","",SUM(D25-C25))</f>
        <v>607</v>
      </c>
      <c r="F25" s="27"/>
      <c r="G25" s="12" t="s">
        <v>18</v>
      </c>
      <c r="H25" s="12" t="s">
        <v>19</v>
      </c>
      <c r="I25" s="12" t="s">
        <v>25</v>
      </c>
      <c r="J25" s="12"/>
      <c r="K25" s="12" t="s">
        <v>26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</row>
    <row r="26" spans="1:24" x14ac:dyDescent="0.25">
      <c r="A26" s="46" t="s">
        <v>16</v>
      </c>
      <c r="B26" s="46"/>
      <c r="C26" s="4">
        <v>1500</v>
      </c>
      <c r="D26" s="3"/>
      <c r="E26" s="4">
        <f>IF(C26="","",SUM(C26/E25))</f>
        <v>2.4711696869851729</v>
      </c>
      <c r="F26" s="27"/>
      <c r="G26" s="1" t="s">
        <v>27</v>
      </c>
      <c r="H26" s="18">
        <v>1850</v>
      </c>
      <c r="I26" s="18"/>
      <c r="J26" s="18"/>
      <c r="K26" s="18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</row>
    <row r="27" spans="1:24" x14ac:dyDescent="0.25">
      <c r="A27" s="46" t="s">
        <v>17</v>
      </c>
      <c r="B27" s="46"/>
      <c r="C27" s="4">
        <f>IF(H33="","",(H33))</f>
        <v>1910</v>
      </c>
      <c r="D27" s="3"/>
      <c r="E27" s="3"/>
      <c r="F27" s="27"/>
      <c r="G27" s="1" t="s">
        <v>28</v>
      </c>
      <c r="H27" s="18">
        <v>60</v>
      </c>
      <c r="I27" s="18"/>
      <c r="J27" s="18"/>
      <c r="K27" s="18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1:24" x14ac:dyDescent="0.25">
      <c r="A28" s="27"/>
      <c r="B28" s="27"/>
      <c r="C28" s="27"/>
      <c r="D28" s="27"/>
      <c r="E28" s="27"/>
      <c r="F28" s="27"/>
      <c r="G28" s="1" t="s">
        <v>29</v>
      </c>
      <c r="H28" s="18"/>
      <c r="I28" s="18"/>
      <c r="J28" s="18"/>
      <c r="K28" s="18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</row>
    <row r="29" spans="1:24" x14ac:dyDescent="0.25">
      <c r="A29" s="52" t="s">
        <v>33</v>
      </c>
      <c r="B29" s="53"/>
      <c r="C29" s="54"/>
      <c r="D29" s="27"/>
      <c r="E29" s="27"/>
      <c r="F29" s="27"/>
      <c r="G29" s="1"/>
      <c r="H29" s="18"/>
      <c r="I29" s="18"/>
      <c r="J29" s="18"/>
      <c r="K29" s="18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4" x14ac:dyDescent="0.25">
      <c r="A30" s="49"/>
      <c r="B30" s="50"/>
      <c r="C30" s="18"/>
      <c r="D30" s="27"/>
      <c r="E30" s="27"/>
      <c r="F30" s="27"/>
      <c r="G30" s="1"/>
      <c r="H30" s="18"/>
      <c r="I30" s="18"/>
      <c r="J30" s="18"/>
      <c r="K30" s="18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4" x14ac:dyDescent="0.25">
      <c r="A31" s="49"/>
      <c r="B31" s="50"/>
      <c r="C31" s="18"/>
      <c r="D31" s="27"/>
      <c r="E31" s="27"/>
      <c r="F31" s="27"/>
      <c r="G31" s="1"/>
      <c r="H31" s="18"/>
      <c r="I31" s="18"/>
      <c r="J31" s="18"/>
      <c r="K31" s="1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4" x14ac:dyDescent="0.25">
      <c r="A32" s="49"/>
      <c r="B32" s="50"/>
      <c r="C32" s="18"/>
      <c r="D32" s="27"/>
      <c r="E32" s="27"/>
      <c r="F32" s="27"/>
      <c r="G32" s="1"/>
      <c r="H32" s="18"/>
      <c r="I32" s="18"/>
      <c r="J32" s="18"/>
      <c r="K32" s="18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1:24" x14ac:dyDescent="0.25">
      <c r="A33" s="49"/>
      <c r="B33" s="50"/>
      <c r="C33" s="18"/>
      <c r="D33" s="27"/>
      <c r="E33" s="27"/>
      <c r="F33" s="27"/>
      <c r="G33" s="17" t="s">
        <v>11</v>
      </c>
      <c r="H33" s="20">
        <f>IF(H22="","",SUM(H26:H32))</f>
        <v>1910</v>
      </c>
      <c r="I33" s="22"/>
      <c r="J33" s="22"/>
      <c r="K33" s="22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4" x14ac:dyDescent="0.25">
      <c r="A34" s="41" t="s">
        <v>11</v>
      </c>
      <c r="B34" s="42"/>
      <c r="C34" s="20">
        <f>SUM(C30:C33)</f>
        <v>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</row>
    <row r="35" spans="1:24" ht="9.9499999999999993" customHeight="1" x14ac:dyDescent="0.25">
      <c r="A35" s="27"/>
      <c r="B35" s="27"/>
      <c r="C35" s="32"/>
      <c r="D35" s="27"/>
      <c r="E35" s="27"/>
      <c r="F35" s="27"/>
      <c r="G35" s="27"/>
      <c r="H35" s="31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</row>
    <row r="36" spans="1:24" x14ac:dyDescent="0.25">
      <c r="A36" s="43" t="s">
        <v>31</v>
      </c>
      <c r="B36" s="43"/>
      <c r="C36" s="21">
        <f>SUM(H36+C34)</f>
        <v>1715</v>
      </c>
      <c r="D36" s="27"/>
      <c r="E36" s="27"/>
      <c r="F36" s="27"/>
      <c r="G36" s="24" t="s">
        <v>30</v>
      </c>
      <c r="H36" s="21">
        <f>IF(H33="","",SUM(H22-H33))</f>
        <v>1715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</row>
    <row r="37" spans="1:24" ht="9.9499999999999993" customHeight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</row>
    <row r="38" spans="1:24" x14ac:dyDescent="0.25">
      <c r="A38" s="58" t="s">
        <v>41</v>
      </c>
      <c r="B38" s="58"/>
      <c r="C38" s="27"/>
      <c r="D38" s="27"/>
      <c r="E38" s="27"/>
      <c r="F38" s="27"/>
      <c r="G38" s="27"/>
      <c r="H38" s="27"/>
      <c r="I38" s="27"/>
      <c r="J38" s="27"/>
      <c r="K38" s="59" t="s">
        <v>36</v>
      </c>
      <c r="L38" s="59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</row>
    <row r="39" spans="1:24" x14ac:dyDescent="0.25">
      <c r="A39" s="59" t="s">
        <v>35</v>
      </c>
      <c r="B39" s="59"/>
      <c r="C39" s="27"/>
      <c r="D39" s="27"/>
      <c r="E39" s="27"/>
      <c r="F39" s="27"/>
      <c r="G39" s="27"/>
      <c r="H39" s="27"/>
      <c r="I39" s="27"/>
      <c r="J39" s="27"/>
      <c r="K39" s="59" t="s">
        <v>37</v>
      </c>
      <c r="L39" s="59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</row>
    <row r="40" spans="1:24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</row>
    <row r="41" spans="1:24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</row>
    <row r="42" spans="1:24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</row>
    <row r="43" spans="1:24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</row>
    <row r="44" spans="1:2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FBC7F-9C7E-4E8A-87DC-548CE98623DD}">
  <dimension ref="A1:X44"/>
  <sheetViews>
    <sheetView view="pageBreakPreview" zoomScaleNormal="100" zoomScaleSheetLayoutView="100" workbookViewId="0">
      <selection activeCell="N15" sqref="N1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x14ac:dyDescent="0.25">
      <c r="A2" s="15" t="s">
        <v>0</v>
      </c>
      <c r="B2" s="56" t="s">
        <v>41</v>
      </c>
      <c r="C2" s="57"/>
      <c r="D2" s="15" t="s">
        <v>2</v>
      </c>
      <c r="E2" s="48" t="s">
        <v>67</v>
      </c>
      <c r="F2" s="48"/>
      <c r="G2" s="48"/>
      <c r="H2" s="48"/>
      <c r="I2" s="48"/>
      <c r="J2" s="48"/>
      <c r="K2" s="25" t="s">
        <v>24</v>
      </c>
      <c r="L2" s="26">
        <f ca="1">TODAY()</f>
        <v>44793</v>
      </c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4" x14ac:dyDescent="0.25">
      <c r="A3" s="38" t="s">
        <v>10</v>
      </c>
      <c r="B3" s="38"/>
      <c r="C3" s="38"/>
      <c r="D3" s="38"/>
      <c r="E3" s="38"/>
      <c r="F3" s="29"/>
      <c r="G3" s="38" t="s">
        <v>39</v>
      </c>
      <c r="H3" s="38"/>
      <c r="I3" s="38"/>
      <c r="J3" s="38"/>
      <c r="K3" s="38"/>
      <c r="L3" s="38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x14ac:dyDescent="0.25">
      <c r="A4" s="39" t="s">
        <v>3</v>
      </c>
      <c r="B4" s="40"/>
      <c r="C4" s="12" t="s">
        <v>4</v>
      </c>
      <c r="D4" s="12" t="s">
        <v>6</v>
      </c>
      <c r="E4" s="12" t="s">
        <v>5</v>
      </c>
      <c r="F4" s="30"/>
      <c r="G4" s="12" t="s">
        <v>18</v>
      </c>
      <c r="H4" s="12" t="s">
        <v>19</v>
      </c>
      <c r="I4" s="12" t="s">
        <v>20</v>
      </c>
      <c r="J4" s="12" t="s">
        <v>21</v>
      </c>
      <c r="K4" s="12" t="s">
        <v>22</v>
      </c>
      <c r="L4" s="19" t="s">
        <v>23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4" x14ac:dyDescent="0.25">
      <c r="A5" s="35" t="s">
        <v>58</v>
      </c>
      <c r="B5" s="36"/>
      <c r="C5" s="9" t="s">
        <v>66</v>
      </c>
      <c r="D5" s="1"/>
      <c r="E5" s="18">
        <v>4850</v>
      </c>
      <c r="F5" s="27"/>
      <c r="G5" s="2" t="str">
        <f t="shared" ref="G5:G6" si="0">IF(A5="","",(A5))</f>
        <v>SÜLEYMAN KIZILTUĞ</v>
      </c>
      <c r="H5" s="18"/>
      <c r="I5" s="18">
        <v>5000</v>
      </c>
      <c r="J5" s="18"/>
      <c r="K5" s="18">
        <f>IF(G5="","",SUM(E5-H5-I5-J5))</f>
        <v>-150</v>
      </c>
      <c r="L5" s="1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4" x14ac:dyDescent="0.25">
      <c r="A6" s="35" t="s">
        <v>59</v>
      </c>
      <c r="B6" s="36"/>
      <c r="C6" s="9" t="s">
        <v>66</v>
      </c>
      <c r="D6" s="1"/>
      <c r="E6" s="18">
        <v>15580</v>
      </c>
      <c r="F6" s="27"/>
      <c r="G6" s="2" t="str">
        <f t="shared" si="0"/>
        <v>AKBAY TENEKECİLİK</v>
      </c>
      <c r="H6" s="18"/>
      <c r="I6" s="18">
        <v>15580</v>
      </c>
      <c r="J6" s="18"/>
      <c r="K6" s="18">
        <f t="shared" ref="K6:K19" si="1">IF(G6="","",SUM(E6-H6-I6-J6))</f>
        <v>0</v>
      </c>
      <c r="L6" s="1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x14ac:dyDescent="0.25">
      <c r="A7" s="35" t="s">
        <v>60</v>
      </c>
      <c r="B7" s="36"/>
      <c r="C7" s="9" t="s">
        <v>66</v>
      </c>
      <c r="D7" s="1"/>
      <c r="E7" s="18">
        <v>18000</v>
      </c>
      <c r="F7" s="27"/>
      <c r="G7" s="2" t="str">
        <f>IF(A7="","",(A7))</f>
        <v>KARABACAK PROFİL</v>
      </c>
      <c r="H7" s="18"/>
      <c r="I7" s="18"/>
      <c r="J7" s="18"/>
      <c r="K7" s="18">
        <f t="shared" si="1"/>
        <v>18000</v>
      </c>
      <c r="L7" s="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4" x14ac:dyDescent="0.25">
      <c r="A8" s="35" t="s">
        <v>61</v>
      </c>
      <c r="B8" s="36"/>
      <c r="C8" s="9" t="s">
        <v>66</v>
      </c>
      <c r="D8" s="1"/>
      <c r="E8" s="18">
        <v>19138</v>
      </c>
      <c r="F8" s="27"/>
      <c r="G8" s="2" t="str">
        <f t="shared" ref="G8:G19" si="2">IF(A8="","",(A8))</f>
        <v>FERİD RODOS</v>
      </c>
      <c r="H8" s="18">
        <v>3500</v>
      </c>
      <c r="I8" s="18"/>
      <c r="J8" s="18"/>
      <c r="K8" s="18">
        <f t="shared" si="1"/>
        <v>15638</v>
      </c>
      <c r="L8" s="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24" x14ac:dyDescent="0.25">
      <c r="A9" s="35" t="s">
        <v>62</v>
      </c>
      <c r="B9" s="36"/>
      <c r="C9" s="9" t="s">
        <v>66</v>
      </c>
      <c r="D9" s="1"/>
      <c r="E9" s="18">
        <v>500</v>
      </c>
      <c r="F9" s="27"/>
      <c r="G9" s="2" t="str">
        <f t="shared" si="2"/>
        <v>MEHMET GÜLHAN</v>
      </c>
      <c r="H9" s="18"/>
      <c r="I9" s="18">
        <v>3860</v>
      </c>
      <c r="J9" s="18"/>
      <c r="K9" s="18">
        <f t="shared" si="1"/>
        <v>-3360</v>
      </c>
      <c r="L9" s="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x14ac:dyDescent="0.25">
      <c r="A10" s="35" t="s">
        <v>63</v>
      </c>
      <c r="B10" s="36"/>
      <c r="C10" s="9" t="s">
        <v>66</v>
      </c>
      <c r="D10" s="1"/>
      <c r="E10" s="18">
        <v>4000</v>
      </c>
      <c r="F10" s="27"/>
      <c r="G10" s="2" t="str">
        <f t="shared" si="2"/>
        <v>UZMAN GALVANİZ</v>
      </c>
      <c r="H10" s="18"/>
      <c r="I10" s="18">
        <v>4000</v>
      </c>
      <c r="J10" s="18"/>
      <c r="K10" s="18">
        <f t="shared" si="1"/>
        <v>0</v>
      </c>
      <c r="L10" s="1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x14ac:dyDescent="0.25">
      <c r="A11" s="35" t="s">
        <v>64</v>
      </c>
      <c r="B11" s="36"/>
      <c r="C11" s="9" t="s">
        <v>66</v>
      </c>
      <c r="D11" s="1"/>
      <c r="E11" s="18">
        <v>7650</v>
      </c>
      <c r="F11" s="27"/>
      <c r="G11" s="2" t="str">
        <f t="shared" si="2"/>
        <v>MEHMET KALENDER</v>
      </c>
      <c r="H11" s="18"/>
      <c r="I11" s="18">
        <v>9000</v>
      </c>
      <c r="J11" s="18"/>
      <c r="K11" s="18">
        <f t="shared" si="1"/>
        <v>-1350</v>
      </c>
      <c r="L11" s="1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x14ac:dyDescent="0.25">
      <c r="A12" s="35" t="s">
        <v>65</v>
      </c>
      <c r="B12" s="36"/>
      <c r="C12" s="9" t="s">
        <v>66</v>
      </c>
      <c r="D12" s="1"/>
      <c r="E12" s="18">
        <v>5000</v>
      </c>
      <c r="F12" s="27"/>
      <c r="G12" s="2" t="str">
        <f t="shared" si="2"/>
        <v>ZİRVE ÇATI</v>
      </c>
      <c r="H12" s="18">
        <v>1000</v>
      </c>
      <c r="I12" s="18"/>
      <c r="J12" s="18"/>
      <c r="K12" s="18">
        <f t="shared" si="1"/>
        <v>4000</v>
      </c>
      <c r="L12" s="1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1:24" x14ac:dyDescent="0.25">
      <c r="A13" s="35"/>
      <c r="B13" s="36"/>
      <c r="C13" s="9"/>
      <c r="D13" s="1"/>
      <c r="E13" s="18"/>
      <c r="F13" s="27"/>
      <c r="G13" s="2" t="str">
        <f t="shared" si="2"/>
        <v/>
      </c>
      <c r="H13" s="18"/>
      <c r="I13" s="18"/>
      <c r="J13" s="18"/>
      <c r="K13" s="18" t="str">
        <f t="shared" si="1"/>
        <v/>
      </c>
      <c r="L13" s="1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x14ac:dyDescent="0.25">
      <c r="A14" s="35"/>
      <c r="B14" s="36"/>
      <c r="C14" s="9"/>
      <c r="D14" s="1"/>
      <c r="E14" s="18"/>
      <c r="F14" s="27"/>
      <c r="G14" s="2" t="str">
        <f t="shared" si="2"/>
        <v/>
      </c>
      <c r="H14" s="18"/>
      <c r="I14" s="18"/>
      <c r="J14" s="18"/>
      <c r="K14" s="18" t="str">
        <f t="shared" si="1"/>
        <v/>
      </c>
      <c r="L14" s="1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x14ac:dyDescent="0.25">
      <c r="A15" s="35"/>
      <c r="B15" s="36"/>
      <c r="C15" s="9"/>
      <c r="D15" s="1"/>
      <c r="E15" s="18"/>
      <c r="F15" s="27"/>
      <c r="G15" s="2" t="str">
        <f t="shared" si="2"/>
        <v/>
      </c>
      <c r="H15" s="18"/>
      <c r="I15" s="18"/>
      <c r="J15" s="18"/>
      <c r="K15" s="18" t="str">
        <f t="shared" si="1"/>
        <v/>
      </c>
      <c r="L15" s="1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</row>
    <row r="16" spans="1:24" x14ac:dyDescent="0.25">
      <c r="A16" s="35"/>
      <c r="B16" s="36"/>
      <c r="C16" s="9"/>
      <c r="D16" s="1"/>
      <c r="E16" s="18"/>
      <c r="F16" s="27"/>
      <c r="G16" s="2" t="str">
        <f t="shared" si="2"/>
        <v/>
      </c>
      <c r="H16" s="18"/>
      <c r="I16" s="18"/>
      <c r="J16" s="18"/>
      <c r="K16" s="18" t="str">
        <f t="shared" si="1"/>
        <v/>
      </c>
      <c r="L16" s="1"/>
      <c r="M16" s="27"/>
      <c r="N16" s="28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x14ac:dyDescent="0.25">
      <c r="A17" s="35"/>
      <c r="B17" s="36"/>
      <c r="C17" s="9"/>
      <c r="D17" s="1"/>
      <c r="E17" s="18"/>
      <c r="F17" s="27"/>
      <c r="G17" s="2" t="str">
        <f t="shared" si="2"/>
        <v/>
      </c>
      <c r="H17" s="18"/>
      <c r="I17" s="18"/>
      <c r="J17" s="18"/>
      <c r="K17" s="18" t="str">
        <f t="shared" si="1"/>
        <v/>
      </c>
      <c r="L17" s="1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x14ac:dyDescent="0.25">
      <c r="A18" s="35"/>
      <c r="B18" s="36"/>
      <c r="C18" s="9"/>
      <c r="D18" s="1"/>
      <c r="E18" s="18"/>
      <c r="F18" s="27"/>
      <c r="G18" s="2" t="str">
        <f t="shared" si="2"/>
        <v/>
      </c>
      <c r="H18" s="18"/>
      <c r="I18" s="18"/>
      <c r="J18" s="18"/>
      <c r="K18" s="18" t="str">
        <f t="shared" si="1"/>
        <v/>
      </c>
      <c r="L18" s="1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</row>
    <row r="19" spans="1:24" x14ac:dyDescent="0.25">
      <c r="A19" s="35"/>
      <c r="B19" s="36"/>
      <c r="C19" s="9"/>
      <c r="D19" s="1"/>
      <c r="E19" s="18"/>
      <c r="F19" s="27"/>
      <c r="G19" s="2" t="str">
        <f t="shared" si="2"/>
        <v/>
      </c>
      <c r="H19" s="18"/>
      <c r="I19" s="18"/>
      <c r="J19" s="18"/>
      <c r="K19" s="18" t="str">
        <f t="shared" si="1"/>
        <v/>
      </c>
      <c r="L19" s="1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x14ac:dyDescent="0.25">
      <c r="A20" s="35"/>
      <c r="B20" s="36"/>
      <c r="C20" s="9"/>
      <c r="D20" s="1"/>
      <c r="E20" s="1"/>
      <c r="F20" s="27"/>
      <c r="G20" s="14" t="s">
        <v>42</v>
      </c>
      <c r="H20" s="21">
        <v>500</v>
      </c>
      <c r="I20" s="18"/>
      <c r="J20" s="18"/>
      <c r="K20" s="18"/>
      <c r="L20" s="1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4" x14ac:dyDescent="0.25">
      <c r="A21" s="35"/>
      <c r="B21" s="36"/>
      <c r="C21" s="1"/>
      <c r="D21" s="1"/>
      <c r="E21" s="1"/>
      <c r="F21" s="27"/>
      <c r="G21" s="2"/>
      <c r="H21" s="18"/>
      <c r="I21" s="18"/>
      <c r="J21" s="18"/>
      <c r="K21" s="18"/>
      <c r="L21" s="1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</row>
    <row r="22" spans="1:24" x14ac:dyDescent="0.25">
      <c r="A22" s="47" t="s">
        <v>11</v>
      </c>
      <c r="B22" s="47"/>
      <c r="C22" s="47"/>
      <c r="D22" s="47"/>
      <c r="E22" s="20">
        <f>SUM(E5:E21)</f>
        <v>74718</v>
      </c>
      <c r="F22" s="27"/>
      <c r="G22" s="17" t="s">
        <v>11</v>
      </c>
      <c r="H22" s="20">
        <f>SUM(H5:H21)</f>
        <v>5000</v>
      </c>
      <c r="I22" s="20">
        <f>SUM(I5:I21)</f>
        <v>37440</v>
      </c>
      <c r="J22" s="20">
        <f>SUM(J5:J21)</f>
        <v>0</v>
      </c>
      <c r="K22" s="20">
        <f>SUM(K5:K21)</f>
        <v>32778</v>
      </c>
      <c r="L22" s="1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</row>
    <row r="23" spans="1:24" ht="9.9499999999999993" customHeigh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x14ac:dyDescent="0.25">
      <c r="A24" s="38" t="s">
        <v>18</v>
      </c>
      <c r="B24" s="38"/>
      <c r="C24" s="10" t="s">
        <v>12</v>
      </c>
      <c r="D24" s="10" t="s">
        <v>13</v>
      </c>
      <c r="E24" s="10" t="s">
        <v>14</v>
      </c>
      <c r="F24" s="27"/>
      <c r="G24" s="38" t="s">
        <v>38</v>
      </c>
      <c r="H24" s="38"/>
      <c r="I24" s="38"/>
      <c r="J24" s="38"/>
      <c r="K24" s="38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</row>
    <row r="25" spans="1:24" x14ac:dyDescent="0.25">
      <c r="A25" s="46" t="s">
        <v>15</v>
      </c>
      <c r="B25" s="46"/>
      <c r="C25" s="7">
        <v>228150</v>
      </c>
      <c r="D25" s="7">
        <v>229627</v>
      </c>
      <c r="E25" s="6">
        <f>IF(C25="","",SUM(D25-C25))</f>
        <v>1477</v>
      </c>
      <c r="F25" s="27"/>
      <c r="G25" s="12" t="s">
        <v>18</v>
      </c>
      <c r="H25" s="12" t="s">
        <v>19</v>
      </c>
      <c r="I25" s="12" t="s">
        <v>25</v>
      </c>
      <c r="J25" s="12"/>
      <c r="K25" s="12" t="s">
        <v>26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</row>
    <row r="26" spans="1:24" x14ac:dyDescent="0.25">
      <c r="A26" s="46" t="s">
        <v>16</v>
      </c>
      <c r="B26" s="46"/>
      <c r="C26" s="4">
        <v>3600</v>
      </c>
      <c r="D26" s="3"/>
      <c r="E26" s="4">
        <f>IF(C26="","",SUM(C26/E25))</f>
        <v>2.4373730534867977</v>
      </c>
      <c r="F26" s="27"/>
      <c r="G26" s="1" t="s">
        <v>27</v>
      </c>
      <c r="H26" s="18">
        <v>3680</v>
      </c>
      <c r="I26" s="18"/>
      <c r="J26" s="18"/>
      <c r="K26" s="18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</row>
    <row r="27" spans="1:24" x14ac:dyDescent="0.25">
      <c r="A27" s="46" t="s">
        <v>17</v>
      </c>
      <c r="B27" s="46"/>
      <c r="C27" s="4">
        <f>IF(H33="","",(H33))</f>
        <v>4500</v>
      </c>
      <c r="D27" s="3"/>
      <c r="E27" s="3"/>
      <c r="F27" s="27"/>
      <c r="G27" s="1" t="s">
        <v>28</v>
      </c>
      <c r="H27" s="18">
        <v>270</v>
      </c>
      <c r="I27" s="18"/>
      <c r="J27" s="18"/>
      <c r="K27" s="18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1:24" x14ac:dyDescent="0.25">
      <c r="A28" s="27"/>
      <c r="B28" s="27"/>
      <c r="C28" s="27"/>
      <c r="D28" s="27"/>
      <c r="E28" s="27"/>
      <c r="F28" s="27"/>
      <c r="G28" s="1" t="s">
        <v>29</v>
      </c>
      <c r="H28" s="18">
        <v>550</v>
      </c>
      <c r="I28" s="18"/>
      <c r="J28" s="18"/>
      <c r="K28" s="18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</row>
    <row r="29" spans="1:24" x14ac:dyDescent="0.25">
      <c r="A29" s="52" t="s">
        <v>33</v>
      </c>
      <c r="B29" s="53"/>
      <c r="C29" s="54"/>
      <c r="D29" s="27"/>
      <c r="E29" s="27"/>
      <c r="F29" s="27"/>
      <c r="G29" s="1"/>
      <c r="H29" s="18"/>
      <c r="I29" s="18"/>
      <c r="J29" s="18"/>
      <c r="K29" s="18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4" x14ac:dyDescent="0.25">
      <c r="A30" s="49"/>
      <c r="B30" s="50"/>
      <c r="C30" s="18"/>
      <c r="D30" s="27"/>
      <c r="E30" s="27"/>
      <c r="F30" s="27"/>
      <c r="G30" s="1"/>
      <c r="H30" s="18"/>
      <c r="I30" s="18"/>
      <c r="J30" s="18"/>
      <c r="K30" s="18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4" x14ac:dyDescent="0.25">
      <c r="A31" s="49"/>
      <c r="B31" s="50"/>
      <c r="C31" s="18"/>
      <c r="D31" s="27"/>
      <c r="E31" s="27"/>
      <c r="F31" s="27"/>
      <c r="G31" s="1"/>
      <c r="H31" s="18"/>
      <c r="I31" s="18"/>
      <c r="J31" s="18"/>
      <c r="K31" s="1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4" x14ac:dyDescent="0.25">
      <c r="A32" s="49"/>
      <c r="B32" s="50"/>
      <c r="C32" s="18"/>
      <c r="D32" s="27"/>
      <c r="E32" s="27"/>
      <c r="F32" s="27"/>
      <c r="G32" s="1"/>
      <c r="H32" s="18"/>
      <c r="I32" s="18"/>
      <c r="J32" s="18"/>
      <c r="K32" s="18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1:24" x14ac:dyDescent="0.25">
      <c r="A33" s="49"/>
      <c r="B33" s="50"/>
      <c r="C33" s="18"/>
      <c r="D33" s="27"/>
      <c r="E33" s="27"/>
      <c r="F33" s="27"/>
      <c r="G33" s="17" t="s">
        <v>11</v>
      </c>
      <c r="H33" s="20">
        <f>IF(H22="","",SUM(H26:H32))</f>
        <v>4500</v>
      </c>
      <c r="I33" s="22"/>
      <c r="J33" s="22"/>
      <c r="K33" s="22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4" x14ac:dyDescent="0.25">
      <c r="A34" s="41" t="s">
        <v>11</v>
      </c>
      <c r="B34" s="42"/>
      <c r="C34" s="20">
        <f>SUM(C30:C33)</f>
        <v>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</row>
    <row r="35" spans="1:24" ht="9.9499999999999993" customHeight="1" x14ac:dyDescent="0.25">
      <c r="A35" s="27"/>
      <c r="B35" s="27"/>
      <c r="C35" s="32"/>
      <c r="D35" s="27"/>
      <c r="E35" s="27"/>
      <c r="F35" s="27"/>
      <c r="G35" s="27"/>
      <c r="H35" s="31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</row>
    <row r="36" spans="1:24" x14ac:dyDescent="0.25">
      <c r="A36" s="43" t="s">
        <v>31</v>
      </c>
      <c r="B36" s="43"/>
      <c r="C36" s="21">
        <f>SUM(H36+C34)</f>
        <v>500</v>
      </c>
      <c r="D36" s="27"/>
      <c r="E36" s="27"/>
      <c r="F36" s="27"/>
      <c r="G36" s="24" t="s">
        <v>30</v>
      </c>
      <c r="H36" s="21">
        <f>IF(H33="","",SUM(H22-H33))</f>
        <v>500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</row>
    <row r="37" spans="1:24" ht="9.9499999999999993" customHeight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</row>
    <row r="38" spans="1:24" x14ac:dyDescent="0.25">
      <c r="A38" s="58" t="s">
        <v>41</v>
      </c>
      <c r="B38" s="58"/>
      <c r="C38" s="27"/>
      <c r="D38" s="27"/>
      <c r="E38" s="27"/>
      <c r="F38" s="27"/>
      <c r="G38" s="27"/>
      <c r="H38" s="27"/>
      <c r="I38" s="27"/>
      <c r="J38" s="27"/>
      <c r="K38" s="59" t="s">
        <v>36</v>
      </c>
      <c r="L38" s="59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</row>
    <row r="39" spans="1:24" x14ac:dyDescent="0.25">
      <c r="A39" s="59" t="s">
        <v>35</v>
      </c>
      <c r="B39" s="59"/>
      <c r="C39" s="27"/>
      <c r="D39" s="27"/>
      <c r="E39" s="27"/>
      <c r="F39" s="27"/>
      <c r="G39" s="27"/>
      <c r="H39" s="27"/>
      <c r="I39" s="27"/>
      <c r="J39" s="27"/>
      <c r="K39" s="59" t="s">
        <v>37</v>
      </c>
      <c r="L39" s="59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</row>
    <row r="40" spans="1:24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</row>
    <row r="41" spans="1:24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</row>
    <row r="42" spans="1:24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</row>
    <row r="43" spans="1:24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</row>
    <row r="44" spans="1:2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F9E67-B006-49C3-A123-5E7B80FE6585}">
  <dimension ref="A1:X44"/>
  <sheetViews>
    <sheetView view="pageBreakPreview" zoomScaleNormal="100" zoomScaleSheetLayoutView="100" workbookViewId="0">
      <selection activeCell="E27" sqref="E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x14ac:dyDescent="0.25">
      <c r="A2" s="15" t="s">
        <v>0</v>
      </c>
      <c r="B2" s="56" t="s">
        <v>41</v>
      </c>
      <c r="C2" s="57"/>
      <c r="D2" s="15" t="s">
        <v>2</v>
      </c>
      <c r="E2" s="48" t="s">
        <v>75</v>
      </c>
      <c r="F2" s="48"/>
      <c r="G2" s="48"/>
      <c r="H2" s="48"/>
      <c r="I2" s="48"/>
      <c r="J2" s="48"/>
      <c r="K2" s="25" t="s">
        <v>24</v>
      </c>
      <c r="L2" s="26">
        <f ca="1">TODAY()</f>
        <v>44793</v>
      </c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4" x14ac:dyDescent="0.25">
      <c r="A3" s="38" t="s">
        <v>10</v>
      </c>
      <c r="B3" s="38"/>
      <c r="C3" s="38"/>
      <c r="D3" s="38"/>
      <c r="E3" s="38"/>
      <c r="F3" s="29"/>
      <c r="G3" s="38" t="s">
        <v>39</v>
      </c>
      <c r="H3" s="38"/>
      <c r="I3" s="38"/>
      <c r="J3" s="38"/>
      <c r="K3" s="38"/>
      <c r="L3" s="38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x14ac:dyDescent="0.25">
      <c r="A4" s="39" t="s">
        <v>3</v>
      </c>
      <c r="B4" s="40"/>
      <c r="C4" s="12" t="s">
        <v>4</v>
      </c>
      <c r="D4" s="12" t="s">
        <v>6</v>
      </c>
      <c r="E4" s="12" t="s">
        <v>5</v>
      </c>
      <c r="F4" s="30"/>
      <c r="G4" s="12" t="s">
        <v>18</v>
      </c>
      <c r="H4" s="12" t="s">
        <v>19</v>
      </c>
      <c r="I4" s="12" t="s">
        <v>20</v>
      </c>
      <c r="J4" s="12" t="s">
        <v>21</v>
      </c>
      <c r="K4" s="12" t="s">
        <v>22</v>
      </c>
      <c r="L4" s="19" t="s">
        <v>23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4" x14ac:dyDescent="0.25">
      <c r="A5" s="35" t="s">
        <v>68</v>
      </c>
      <c r="B5" s="36"/>
      <c r="C5" s="9" t="s">
        <v>76</v>
      </c>
      <c r="D5" s="1"/>
      <c r="E5" s="18">
        <v>5810</v>
      </c>
      <c r="F5" s="27"/>
      <c r="G5" s="2" t="str">
        <f t="shared" ref="G5:G6" si="0">IF(A5="","",(A5))</f>
        <v>İKİZLER DEMİR</v>
      </c>
      <c r="H5" s="18">
        <v>5810</v>
      </c>
      <c r="I5" s="18"/>
      <c r="J5" s="18"/>
      <c r="K5" s="18">
        <f>IF(G5="","",SUM(E5-H5-I5-J5))</f>
        <v>0</v>
      </c>
      <c r="L5" s="1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4" x14ac:dyDescent="0.25">
      <c r="A6" s="35" t="s">
        <v>69</v>
      </c>
      <c r="B6" s="36"/>
      <c r="C6" s="9" t="s">
        <v>76</v>
      </c>
      <c r="D6" s="1"/>
      <c r="E6" s="18">
        <v>990</v>
      </c>
      <c r="F6" s="27"/>
      <c r="G6" s="2" t="str">
        <f t="shared" si="0"/>
        <v xml:space="preserve">ÖZEN METAL </v>
      </c>
      <c r="H6" s="18">
        <v>990</v>
      </c>
      <c r="I6" s="18"/>
      <c r="J6" s="18"/>
      <c r="K6" s="18">
        <f t="shared" ref="K6:K19" si="1">IF(G6="","",SUM(E6-H6-I6-J6))</f>
        <v>0</v>
      </c>
      <c r="L6" s="1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x14ac:dyDescent="0.25">
      <c r="A7" s="35" t="s">
        <v>70</v>
      </c>
      <c r="B7" s="36"/>
      <c r="C7" s="9" t="s">
        <v>76</v>
      </c>
      <c r="D7" s="1"/>
      <c r="E7" s="18">
        <v>1560</v>
      </c>
      <c r="F7" s="27"/>
      <c r="G7" s="2" t="str">
        <f>IF(A7="","",(A7))</f>
        <v xml:space="preserve">ÖGENLER METAL </v>
      </c>
      <c r="H7" s="18">
        <v>1560</v>
      </c>
      <c r="I7" s="18"/>
      <c r="J7" s="18"/>
      <c r="K7" s="18">
        <f t="shared" si="1"/>
        <v>0</v>
      </c>
      <c r="L7" s="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4" x14ac:dyDescent="0.25">
      <c r="A8" s="35" t="s">
        <v>71</v>
      </c>
      <c r="B8" s="36"/>
      <c r="C8" s="9" t="s">
        <v>76</v>
      </c>
      <c r="D8" s="1"/>
      <c r="E8" s="18">
        <v>2100</v>
      </c>
      <c r="F8" s="27"/>
      <c r="G8" s="2" t="str">
        <f t="shared" ref="G8:G19" si="2">IF(A8="","",(A8))</f>
        <v>BEŞİKTAŞLAR</v>
      </c>
      <c r="H8" s="18">
        <v>2100</v>
      </c>
      <c r="I8" s="18"/>
      <c r="J8" s="18"/>
      <c r="K8" s="18">
        <f t="shared" si="1"/>
        <v>0</v>
      </c>
      <c r="L8" s="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24" x14ac:dyDescent="0.25">
      <c r="A9" s="35" t="s">
        <v>72</v>
      </c>
      <c r="B9" s="36"/>
      <c r="C9" s="9" t="s">
        <v>76</v>
      </c>
      <c r="D9" s="1"/>
      <c r="E9" s="18">
        <v>8419</v>
      </c>
      <c r="F9" s="27"/>
      <c r="G9" s="2" t="str">
        <f t="shared" si="2"/>
        <v xml:space="preserve">FİKRİ TUNCAY </v>
      </c>
      <c r="H9" s="18">
        <v>8400</v>
      </c>
      <c r="I9" s="18"/>
      <c r="J9" s="18"/>
      <c r="K9" s="18">
        <f t="shared" si="1"/>
        <v>19</v>
      </c>
      <c r="L9" s="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x14ac:dyDescent="0.25">
      <c r="A10" s="35" t="s">
        <v>73</v>
      </c>
      <c r="B10" s="36"/>
      <c r="C10" s="9" t="s">
        <v>76</v>
      </c>
      <c r="D10" s="1"/>
      <c r="E10" s="18">
        <v>19540</v>
      </c>
      <c r="F10" s="27"/>
      <c r="G10" s="2" t="str">
        <f t="shared" si="2"/>
        <v>GÜVEN TİCARET</v>
      </c>
      <c r="H10" s="18">
        <v>9550</v>
      </c>
      <c r="I10" s="18"/>
      <c r="J10" s="18"/>
      <c r="K10" s="18">
        <f t="shared" si="1"/>
        <v>9990</v>
      </c>
      <c r="L10" s="1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x14ac:dyDescent="0.25">
      <c r="A11" s="35" t="s">
        <v>74</v>
      </c>
      <c r="B11" s="36"/>
      <c r="C11" s="9" t="s">
        <v>76</v>
      </c>
      <c r="D11" s="1"/>
      <c r="E11" s="18">
        <v>21840</v>
      </c>
      <c r="F11" s="27"/>
      <c r="G11" s="2" t="str">
        <f t="shared" si="2"/>
        <v>CİHAN CAN SUŞEHRİ</v>
      </c>
      <c r="H11" s="18"/>
      <c r="I11" s="18">
        <v>21800</v>
      </c>
      <c r="J11" s="18"/>
      <c r="K11" s="18">
        <f t="shared" si="1"/>
        <v>40</v>
      </c>
      <c r="L11" s="1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x14ac:dyDescent="0.25">
      <c r="A12" s="35"/>
      <c r="B12" s="36"/>
      <c r="C12" s="9"/>
      <c r="D12" s="1"/>
      <c r="E12" s="18"/>
      <c r="F12" s="27"/>
      <c r="G12" s="2" t="str">
        <f t="shared" si="2"/>
        <v/>
      </c>
      <c r="H12" s="18"/>
      <c r="I12" s="18"/>
      <c r="J12" s="18"/>
      <c r="K12" s="18" t="str">
        <f t="shared" si="1"/>
        <v/>
      </c>
      <c r="L12" s="1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1:24" x14ac:dyDescent="0.25">
      <c r="A13" s="35"/>
      <c r="B13" s="36"/>
      <c r="C13" s="9"/>
      <c r="D13" s="1"/>
      <c r="E13" s="18"/>
      <c r="F13" s="27"/>
      <c r="G13" s="2" t="str">
        <f t="shared" si="2"/>
        <v/>
      </c>
      <c r="H13" s="18"/>
      <c r="I13" s="18"/>
      <c r="J13" s="18"/>
      <c r="K13" s="18" t="str">
        <f t="shared" si="1"/>
        <v/>
      </c>
      <c r="L13" s="1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x14ac:dyDescent="0.25">
      <c r="A14" s="35"/>
      <c r="B14" s="36"/>
      <c r="C14" s="9"/>
      <c r="D14" s="1"/>
      <c r="E14" s="18"/>
      <c r="F14" s="27"/>
      <c r="G14" s="2" t="str">
        <f t="shared" si="2"/>
        <v/>
      </c>
      <c r="H14" s="18"/>
      <c r="I14" s="18"/>
      <c r="J14" s="18"/>
      <c r="K14" s="18" t="str">
        <f t="shared" si="1"/>
        <v/>
      </c>
      <c r="L14" s="1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x14ac:dyDescent="0.25">
      <c r="A15" s="35"/>
      <c r="B15" s="36"/>
      <c r="C15" s="9"/>
      <c r="D15" s="1"/>
      <c r="E15" s="18"/>
      <c r="F15" s="27"/>
      <c r="G15" s="2" t="str">
        <f t="shared" si="2"/>
        <v/>
      </c>
      <c r="H15" s="18"/>
      <c r="I15" s="18"/>
      <c r="J15" s="18"/>
      <c r="K15" s="18" t="str">
        <f t="shared" si="1"/>
        <v/>
      </c>
      <c r="L15" s="1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</row>
    <row r="16" spans="1:24" x14ac:dyDescent="0.25">
      <c r="A16" s="35"/>
      <c r="B16" s="36"/>
      <c r="C16" s="9"/>
      <c r="D16" s="1"/>
      <c r="E16" s="18"/>
      <c r="F16" s="27"/>
      <c r="G16" s="2" t="str">
        <f t="shared" si="2"/>
        <v/>
      </c>
      <c r="H16" s="18"/>
      <c r="I16" s="18"/>
      <c r="J16" s="18"/>
      <c r="K16" s="18" t="str">
        <f t="shared" si="1"/>
        <v/>
      </c>
      <c r="L16" s="1"/>
      <c r="M16" s="27"/>
      <c r="N16" s="28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x14ac:dyDescent="0.25">
      <c r="A17" s="35"/>
      <c r="B17" s="36"/>
      <c r="C17" s="9"/>
      <c r="D17" s="1"/>
      <c r="E17" s="18"/>
      <c r="F17" s="27"/>
      <c r="G17" s="2" t="str">
        <f t="shared" si="2"/>
        <v/>
      </c>
      <c r="H17" s="18"/>
      <c r="I17" s="18"/>
      <c r="J17" s="18"/>
      <c r="K17" s="18" t="str">
        <f t="shared" si="1"/>
        <v/>
      </c>
      <c r="L17" s="1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x14ac:dyDescent="0.25">
      <c r="A18" s="35"/>
      <c r="B18" s="36"/>
      <c r="C18" s="9"/>
      <c r="D18" s="1"/>
      <c r="E18" s="18"/>
      <c r="F18" s="27"/>
      <c r="G18" s="2" t="str">
        <f t="shared" si="2"/>
        <v/>
      </c>
      <c r="H18" s="18"/>
      <c r="I18" s="18"/>
      <c r="J18" s="18"/>
      <c r="K18" s="18" t="str">
        <f t="shared" si="1"/>
        <v/>
      </c>
      <c r="L18" s="1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</row>
    <row r="19" spans="1:24" x14ac:dyDescent="0.25">
      <c r="A19" s="35"/>
      <c r="B19" s="36"/>
      <c r="C19" s="9"/>
      <c r="D19" s="1"/>
      <c r="E19" s="18"/>
      <c r="F19" s="27"/>
      <c r="G19" s="2" t="str">
        <f t="shared" si="2"/>
        <v/>
      </c>
      <c r="H19" s="18"/>
      <c r="I19" s="18"/>
      <c r="J19" s="18"/>
      <c r="K19" s="18" t="str">
        <f t="shared" si="1"/>
        <v/>
      </c>
      <c r="L19" s="1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x14ac:dyDescent="0.25">
      <c r="A20" s="35"/>
      <c r="B20" s="36"/>
      <c r="C20" s="9"/>
      <c r="D20" s="1"/>
      <c r="E20" s="1"/>
      <c r="F20" s="27"/>
      <c r="G20" s="14" t="s">
        <v>42</v>
      </c>
      <c r="H20" s="21">
        <v>2000</v>
      </c>
      <c r="I20" s="18"/>
      <c r="J20" s="18"/>
      <c r="K20" s="18"/>
      <c r="L20" s="1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4" x14ac:dyDescent="0.25">
      <c r="A21" s="35"/>
      <c r="B21" s="36"/>
      <c r="C21" s="1"/>
      <c r="D21" s="1"/>
      <c r="E21" s="1"/>
      <c r="F21" s="27"/>
      <c r="G21" s="2"/>
      <c r="H21" s="18"/>
      <c r="I21" s="18"/>
      <c r="J21" s="18"/>
      <c r="K21" s="18"/>
      <c r="L21" s="1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</row>
    <row r="22" spans="1:24" x14ac:dyDescent="0.25">
      <c r="A22" s="47" t="s">
        <v>11</v>
      </c>
      <c r="B22" s="47"/>
      <c r="C22" s="47"/>
      <c r="D22" s="47"/>
      <c r="E22" s="20">
        <f>SUM(E5:E21)</f>
        <v>60259</v>
      </c>
      <c r="F22" s="27"/>
      <c r="G22" s="17" t="s">
        <v>11</v>
      </c>
      <c r="H22" s="20">
        <f>SUM(H5:H21)</f>
        <v>30410</v>
      </c>
      <c r="I22" s="20">
        <f>SUM(I5:I21)</f>
        <v>21800</v>
      </c>
      <c r="J22" s="20">
        <f>SUM(J5:J21)</f>
        <v>0</v>
      </c>
      <c r="K22" s="20">
        <f>SUM(K5:K21)</f>
        <v>10049</v>
      </c>
      <c r="L22" s="1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</row>
    <row r="23" spans="1:24" ht="9.9499999999999993" customHeigh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x14ac:dyDescent="0.25">
      <c r="A24" s="38" t="s">
        <v>18</v>
      </c>
      <c r="B24" s="38"/>
      <c r="C24" s="10" t="s">
        <v>12</v>
      </c>
      <c r="D24" s="10" t="s">
        <v>13</v>
      </c>
      <c r="E24" s="10" t="s">
        <v>14</v>
      </c>
      <c r="F24" s="27"/>
      <c r="G24" s="38" t="s">
        <v>38</v>
      </c>
      <c r="H24" s="38"/>
      <c r="I24" s="38"/>
      <c r="J24" s="38"/>
      <c r="K24" s="38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</row>
    <row r="25" spans="1:24" x14ac:dyDescent="0.25">
      <c r="A25" s="46" t="s">
        <v>15</v>
      </c>
      <c r="B25" s="46"/>
      <c r="C25" s="7">
        <v>229647</v>
      </c>
      <c r="D25" s="7">
        <v>231187</v>
      </c>
      <c r="E25" s="6">
        <f>IF(C25="","",SUM(D25-C25))</f>
        <v>1540</v>
      </c>
      <c r="F25" s="27"/>
      <c r="G25" s="12" t="s">
        <v>18</v>
      </c>
      <c r="H25" s="12" t="s">
        <v>19</v>
      </c>
      <c r="I25" s="12" t="s">
        <v>25</v>
      </c>
      <c r="J25" s="12"/>
      <c r="K25" s="12" t="s">
        <v>26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</row>
    <row r="26" spans="1:24" x14ac:dyDescent="0.25">
      <c r="A26" s="46" t="s">
        <v>16</v>
      </c>
      <c r="B26" s="46"/>
      <c r="C26" s="4">
        <v>3950</v>
      </c>
      <c r="D26" s="3"/>
      <c r="E26" s="4">
        <f>IF(C26="","",SUM(C26/E25))</f>
        <v>2.5649350649350651</v>
      </c>
      <c r="F26" s="27"/>
      <c r="G26" s="1" t="s">
        <v>27</v>
      </c>
      <c r="H26" s="18">
        <v>3670</v>
      </c>
      <c r="I26" s="18"/>
      <c r="J26" s="18"/>
      <c r="K26" s="18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</row>
    <row r="27" spans="1:24" x14ac:dyDescent="0.25">
      <c r="A27" s="46" t="s">
        <v>17</v>
      </c>
      <c r="B27" s="46"/>
      <c r="C27" s="4">
        <f>IF(H33="","",(H33))</f>
        <v>4110</v>
      </c>
      <c r="D27" s="3"/>
      <c r="E27" s="34">
        <f>SUM(C27/E22)</f>
        <v>6.8205579249572684E-2</v>
      </c>
      <c r="F27" s="27"/>
      <c r="G27" s="1" t="s">
        <v>28</v>
      </c>
      <c r="H27" s="18">
        <v>190</v>
      </c>
      <c r="I27" s="18"/>
      <c r="J27" s="18"/>
      <c r="K27" s="18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1:24" x14ac:dyDescent="0.25">
      <c r="A28" s="27"/>
      <c r="B28" s="27"/>
      <c r="C28" s="27"/>
      <c r="D28" s="27"/>
      <c r="E28" s="27"/>
      <c r="F28" s="27"/>
      <c r="G28" s="1" t="s">
        <v>29</v>
      </c>
      <c r="H28" s="18">
        <v>250</v>
      </c>
      <c r="I28" s="18"/>
      <c r="J28" s="18"/>
      <c r="K28" s="18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</row>
    <row r="29" spans="1:24" x14ac:dyDescent="0.25">
      <c r="A29" s="52" t="s">
        <v>33</v>
      </c>
      <c r="B29" s="53"/>
      <c r="C29" s="54"/>
      <c r="D29" s="27"/>
      <c r="E29" s="27"/>
      <c r="F29" s="27"/>
      <c r="G29" s="1"/>
      <c r="H29" s="18"/>
      <c r="I29" s="18"/>
      <c r="J29" s="18"/>
      <c r="K29" s="18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4" x14ac:dyDescent="0.25">
      <c r="A30" s="49"/>
      <c r="B30" s="50"/>
      <c r="C30" s="18"/>
      <c r="D30" s="27"/>
      <c r="E30" s="27"/>
      <c r="F30" s="27"/>
      <c r="G30" s="1"/>
      <c r="H30" s="18"/>
      <c r="I30" s="18"/>
      <c r="J30" s="18"/>
      <c r="K30" s="18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4" x14ac:dyDescent="0.25">
      <c r="A31" s="49"/>
      <c r="B31" s="50"/>
      <c r="C31" s="18"/>
      <c r="D31" s="27"/>
      <c r="E31" s="27"/>
      <c r="F31" s="27"/>
      <c r="G31" s="1"/>
      <c r="H31" s="18"/>
      <c r="I31" s="18"/>
      <c r="J31" s="18"/>
      <c r="K31" s="1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4" x14ac:dyDescent="0.25">
      <c r="A32" s="49"/>
      <c r="B32" s="50"/>
      <c r="C32" s="18"/>
      <c r="D32" s="27"/>
      <c r="E32" s="27"/>
      <c r="F32" s="27"/>
      <c r="G32" s="1"/>
      <c r="H32" s="18"/>
      <c r="I32" s="18"/>
      <c r="J32" s="18"/>
      <c r="K32" s="18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1:24" x14ac:dyDescent="0.25">
      <c r="A33" s="49"/>
      <c r="B33" s="50"/>
      <c r="C33" s="18"/>
      <c r="D33" s="27"/>
      <c r="E33" s="27"/>
      <c r="F33" s="27"/>
      <c r="G33" s="17" t="s">
        <v>11</v>
      </c>
      <c r="H33" s="20">
        <f>IF(H22="","",SUM(H26:H32))</f>
        <v>4110</v>
      </c>
      <c r="I33" s="22"/>
      <c r="J33" s="22"/>
      <c r="K33" s="22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4" x14ac:dyDescent="0.25">
      <c r="A34" s="41" t="s">
        <v>11</v>
      </c>
      <c r="B34" s="42"/>
      <c r="C34" s="20">
        <f>SUM(C30:C33)</f>
        <v>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</row>
    <row r="35" spans="1:24" ht="9.9499999999999993" customHeight="1" x14ac:dyDescent="0.25">
      <c r="A35" s="27"/>
      <c r="B35" s="27"/>
      <c r="C35" s="32"/>
      <c r="D35" s="27"/>
      <c r="E35" s="27"/>
      <c r="F35" s="27"/>
      <c r="G35" s="27"/>
      <c r="H35" s="31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</row>
    <row r="36" spans="1:24" x14ac:dyDescent="0.25">
      <c r="A36" s="43" t="s">
        <v>31</v>
      </c>
      <c r="B36" s="43"/>
      <c r="C36" s="21">
        <f>SUM(H36+C34)</f>
        <v>26300</v>
      </c>
      <c r="D36" s="27"/>
      <c r="E36" s="27"/>
      <c r="F36" s="27"/>
      <c r="G36" s="24" t="s">
        <v>30</v>
      </c>
      <c r="H36" s="21">
        <f>IF(H33="","",SUM(H22-H33))</f>
        <v>26300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</row>
    <row r="37" spans="1:24" ht="9.9499999999999993" customHeight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</row>
    <row r="38" spans="1:24" x14ac:dyDescent="0.25">
      <c r="A38" s="58" t="s">
        <v>41</v>
      </c>
      <c r="B38" s="58"/>
      <c r="C38" s="27"/>
      <c r="D38" s="27"/>
      <c r="E38" s="27"/>
      <c r="F38" s="27"/>
      <c r="G38" s="27"/>
      <c r="H38" s="27"/>
      <c r="I38" s="27"/>
      <c r="J38" s="27"/>
      <c r="K38" s="59" t="s">
        <v>36</v>
      </c>
      <c r="L38" s="59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</row>
    <row r="39" spans="1:24" x14ac:dyDescent="0.25">
      <c r="A39" s="59" t="s">
        <v>35</v>
      </c>
      <c r="B39" s="59"/>
      <c r="C39" s="27"/>
      <c r="D39" s="27"/>
      <c r="E39" s="27"/>
      <c r="F39" s="27"/>
      <c r="G39" s="27"/>
      <c r="H39" s="27"/>
      <c r="I39" s="27"/>
      <c r="J39" s="27"/>
      <c r="K39" s="59" t="s">
        <v>37</v>
      </c>
      <c r="L39" s="59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</row>
    <row r="40" spans="1:24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</row>
    <row r="41" spans="1:24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</row>
    <row r="42" spans="1:24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</row>
    <row r="43" spans="1:24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</row>
    <row r="44" spans="1:2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4:B4"/>
    <mergeCell ref="A1:L1"/>
    <mergeCell ref="B2:C2"/>
    <mergeCell ref="E2:J2"/>
    <mergeCell ref="A3:E3"/>
    <mergeCell ref="G3:L3"/>
    <mergeCell ref="A16:B16"/>
    <mergeCell ref="A5:B5"/>
    <mergeCell ref="A6:B6"/>
    <mergeCell ref="A7:B7"/>
    <mergeCell ref="A8:B8"/>
    <mergeCell ref="A9:B9"/>
    <mergeCell ref="A10:B10"/>
    <mergeCell ref="A11:B11"/>
  </mergeCells>
  <pageMargins left="0" right="0" top="0.35433070866141736" bottom="0" header="0" footer="0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DD3F2-D932-428F-BBE3-AFC33C73D55A}">
  <dimension ref="A1:X44"/>
  <sheetViews>
    <sheetView view="pageBreakPreview" zoomScaleNormal="100" zoomScaleSheetLayoutView="100" workbookViewId="0">
      <selection activeCell="E27" sqref="E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x14ac:dyDescent="0.25">
      <c r="A2" s="15" t="s">
        <v>0</v>
      </c>
      <c r="B2" s="56" t="s">
        <v>41</v>
      </c>
      <c r="C2" s="57"/>
      <c r="D2" s="15" t="s">
        <v>2</v>
      </c>
      <c r="E2" s="48" t="s">
        <v>80</v>
      </c>
      <c r="F2" s="48"/>
      <c r="G2" s="48"/>
      <c r="H2" s="48"/>
      <c r="I2" s="48"/>
      <c r="J2" s="48"/>
      <c r="K2" s="25" t="s">
        <v>24</v>
      </c>
      <c r="L2" s="26">
        <f ca="1">TODAY()</f>
        <v>44793</v>
      </c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4" x14ac:dyDescent="0.25">
      <c r="A3" s="38" t="s">
        <v>10</v>
      </c>
      <c r="B3" s="38"/>
      <c r="C3" s="38"/>
      <c r="D3" s="38"/>
      <c r="E3" s="38"/>
      <c r="F3" s="29"/>
      <c r="G3" s="38" t="s">
        <v>39</v>
      </c>
      <c r="H3" s="38"/>
      <c r="I3" s="38"/>
      <c r="J3" s="38"/>
      <c r="K3" s="38"/>
      <c r="L3" s="38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x14ac:dyDescent="0.25">
      <c r="A4" s="39" t="s">
        <v>3</v>
      </c>
      <c r="B4" s="40"/>
      <c r="C4" s="12" t="s">
        <v>4</v>
      </c>
      <c r="D4" s="12" t="s">
        <v>6</v>
      </c>
      <c r="E4" s="12" t="s">
        <v>5</v>
      </c>
      <c r="F4" s="30"/>
      <c r="G4" s="12" t="s">
        <v>18</v>
      </c>
      <c r="H4" s="12" t="s">
        <v>19</v>
      </c>
      <c r="I4" s="12" t="s">
        <v>20</v>
      </c>
      <c r="J4" s="12" t="s">
        <v>21</v>
      </c>
      <c r="K4" s="12" t="s">
        <v>22</v>
      </c>
      <c r="L4" s="19" t="s">
        <v>23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4" x14ac:dyDescent="0.25">
      <c r="A5" s="35" t="s">
        <v>77</v>
      </c>
      <c r="B5" s="36"/>
      <c r="C5" s="9" t="s">
        <v>78</v>
      </c>
      <c r="D5" s="1"/>
      <c r="E5" s="18">
        <v>133065</v>
      </c>
      <c r="F5" s="27"/>
      <c r="G5" s="2" t="str">
        <f t="shared" ref="G5:G6" si="0">IF(A5="","",(A5))</f>
        <v>AKTAŞ TİCARET ALİ BALCI</v>
      </c>
      <c r="H5" s="18"/>
      <c r="I5" s="18">
        <v>120000</v>
      </c>
      <c r="J5" s="18"/>
      <c r="K5" s="18">
        <f>IF(G5="","",SUM(E5-H5-I5-J5))</f>
        <v>13065</v>
      </c>
      <c r="L5" s="1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4" x14ac:dyDescent="0.25">
      <c r="A6" s="35" t="s">
        <v>79</v>
      </c>
      <c r="B6" s="36"/>
      <c r="C6" s="9" t="s">
        <v>78</v>
      </c>
      <c r="D6" s="1"/>
      <c r="E6" s="18">
        <v>16185</v>
      </c>
      <c r="F6" s="27"/>
      <c r="G6" s="2" t="str">
        <f t="shared" si="0"/>
        <v>MEHMET ANTEPLİ</v>
      </c>
      <c r="H6" s="18"/>
      <c r="I6" s="18">
        <v>16185</v>
      </c>
      <c r="J6" s="18"/>
      <c r="K6" s="18">
        <f t="shared" ref="K6:K19" si="1">IF(G6="","",SUM(E6-H6-I6-J6))</f>
        <v>0</v>
      </c>
      <c r="L6" s="1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x14ac:dyDescent="0.25">
      <c r="A7" s="35"/>
      <c r="B7" s="36"/>
      <c r="C7" s="9"/>
      <c r="D7" s="1"/>
      <c r="E7" s="18"/>
      <c r="F7" s="27"/>
      <c r="G7" s="2" t="str">
        <f>IF(A7="","",(A7))</f>
        <v/>
      </c>
      <c r="H7" s="18"/>
      <c r="I7" s="18"/>
      <c r="J7" s="18"/>
      <c r="K7" s="18" t="str">
        <f t="shared" si="1"/>
        <v/>
      </c>
      <c r="L7" s="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4" x14ac:dyDescent="0.25">
      <c r="A8" s="35"/>
      <c r="B8" s="36"/>
      <c r="C8" s="9"/>
      <c r="D8" s="1"/>
      <c r="E8" s="18"/>
      <c r="F8" s="27"/>
      <c r="G8" s="2" t="str">
        <f t="shared" ref="G8:G19" si="2">IF(A8="","",(A8))</f>
        <v/>
      </c>
      <c r="H8" s="18"/>
      <c r="I8" s="18"/>
      <c r="J8" s="18"/>
      <c r="K8" s="18" t="str">
        <f t="shared" si="1"/>
        <v/>
      </c>
      <c r="L8" s="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24" x14ac:dyDescent="0.25">
      <c r="A9" s="35"/>
      <c r="B9" s="36"/>
      <c r="C9" s="9"/>
      <c r="D9" s="1"/>
      <c r="E9" s="18"/>
      <c r="F9" s="27"/>
      <c r="G9" s="2" t="str">
        <f t="shared" si="2"/>
        <v/>
      </c>
      <c r="H9" s="18"/>
      <c r="I9" s="18"/>
      <c r="J9" s="18"/>
      <c r="K9" s="18" t="str">
        <f t="shared" si="1"/>
        <v/>
      </c>
      <c r="L9" s="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x14ac:dyDescent="0.25">
      <c r="A10" s="35"/>
      <c r="B10" s="36"/>
      <c r="C10" s="9"/>
      <c r="D10" s="1"/>
      <c r="E10" s="18"/>
      <c r="F10" s="27"/>
      <c r="G10" s="2" t="str">
        <f t="shared" si="2"/>
        <v/>
      </c>
      <c r="H10" s="18"/>
      <c r="I10" s="18"/>
      <c r="J10" s="18"/>
      <c r="K10" s="18" t="str">
        <f t="shared" si="1"/>
        <v/>
      </c>
      <c r="L10" s="1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x14ac:dyDescent="0.25">
      <c r="A11" s="35"/>
      <c r="B11" s="36"/>
      <c r="C11" s="9"/>
      <c r="D11" s="1"/>
      <c r="E11" s="18"/>
      <c r="F11" s="27"/>
      <c r="G11" s="2" t="str">
        <f t="shared" si="2"/>
        <v/>
      </c>
      <c r="H11" s="18"/>
      <c r="I11" s="18"/>
      <c r="J11" s="18"/>
      <c r="K11" s="18" t="str">
        <f t="shared" si="1"/>
        <v/>
      </c>
      <c r="L11" s="1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x14ac:dyDescent="0.25">
      <c r="A12" s="35"/>
      <c r="B12" s="36"/>
      <c r="C12" s="9"/>
      <c r="D12" s="1"/>
      <c r="E12" s="18"/>
      <c r="F12" s="27"/>
      <c r="G12" s="2" t="str">
        <f t="shared" si="2"/>
        <v/>
      </c>
      <c r="H12" s="18"/>
      <c r="I12" s="18"/>
      <c r="J12" s="18"/>
      <c r="K12" s="18" t="str">
        <f t="shared" si="1"/>
        <v/>
      </c>
      <c r="L12" s="1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1:24" x14ac:dyDescent="0.25">
      <c r="A13" s="35"/>
      <c r="B13" s="36"/>
      <c r="C13" s="9"/>
      <c r="D13" s="1"/>
      <c r="E13" s="18"/>
      <c r="F13" s="27"/>
      <c r="G13" s="2" t="str">
        <f t="shared" si="2"/>
        <v/>
      </c>
      <c r="H13" s="18"/>
      <c r="I13" s="18"/>
      <c r="J13" s="18"/>
      <c r="K13" s="18" t="str">
        <f t="shared" si="1"/>
        <v/>
      </c>
      <c r="L13" s="1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x14ac:dyDescent="0.25">
      <c r="A14" s="35"/>
      <c r="B14" s="36"/>
      <c r="C14" s="9"/>
      <c r="D14" s="1"/>
      <c r="E14" s="18"/>
      <c r="F14" s="27"/>
      <c r="G14" s="2" t="str">
        <f t="shared" si="2"/>
        <v/>
      </c>
      <c r="H14" s="18"/>
      <c r="I14" s="18"/>
      <c r="J14" s="18"/>
      <c r="K14" s="18" t="str">
        <f t="shared" si="1"/>
        <v/>
      </c>
      <c r="L14" s="1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x14ac:dyDescent="0.25">
      <c r="A15" s="35"/>
      <c r="B15" s="36"/>
      <c r="C15" s="9"/>
      <c r="D15" s="1"/>
      <c r="E15" s="18"/>
      <c r="F15" s="27"/>
      <c r="G15" s="2" t="str">
        <f t="shared" si="2"/>
        <v/>
      </c>
      <c r="H15" s="18"/>
      <c r="I15" s="18"/>
      <c r="J15" s="18"/>
      <c r="K15" s="18" t="str">
        <f t="shared" si="1"/>
        <v/>
      </c>
      <c r="L15" s="1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</row>
    <row r="16" spans="1:24" x14ac:dyDescent="0.25">
      <c r="A16" s="35"/>
      <c r="B16" s="36"/>
      <c r="C16" s="9"/>
      <c r="D16" s="1"/>
      <c r="E16" s="18"/>
      <c r="F16" s="27"/>
      <c r="G16" s="2" t="str">
        <f t="shared" si="2"/>
        <v/>
      </c>
      <c r="H16" s="18"/>
      <c r="I16" s="18"/>
      <c r="J16" s="18"/>
      <c r="K16" s="18" t="str">
        <f t="shared" si="1"/>
        <v/>
      </c>
      <c r="L16" s="1"/>
      <c r="M16" s="27"/>
      <c r="N16" s="28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x14ac:dyDescent="0.25">
      <c r="A17" s="35"/>
      <c r="B17" s="36"/>
      <c r="C17" s="9"/>
      <c r="D17" s="1"/>
      <c r="E17" s="18"/>
      <c r="F17" s="27"/>
      <c r="G17" s="2" t="str">
        <f t="shared" si="2"/>
        <v/>
      </c>
      <c r="H17" s="18"/>
      <c r="I17" s="18"/>
      <c r="J17" s="18"/>
      <c r="K17" s="18" t="str">
        <f t="shared" si="1"/>
        <v/>
      </c>
      <c r="L17" s="1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x14ac:dyDescent="0.25">
      <c r="A18" s="35"/>
      <c r="B18" s="36"/>
      <c r="C18" s="9"/>
      <c r="D18" s="1"/>
      <c r="E18" s="18"/>
      <c r="F18" s="27"/>
      <c r="G18" s="2" t="str">
        <f t="shared" si="2"/>
        <v/>
      </c>
      <c r="H18" s="18"/>
      <c r="I18" s="18"/>
      <c r="J18" s="18"/>
      <c r="K18" s="18" t="str">
        <f t="shared" si="1"/>
        <v/>
      </c>
      <c r="L18" s="1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</row>
    <row r="19" spans="1:24" x14ac:dyDescent="0.25">
      <c r="A19" s="35"/>
      <c r="B19" s="36"/>
      <c r="C19" s="9"/>
      <c r="D19" s="1"/>
      <c r="E19" s="18"/>
      <c r="F19" s="27"/>
      <c r="G19" s="2" t="str">
        <f t="shared" si="2"/>
        <v/>
      </c>
      <c r="H19" s="18"/>
      <c r="I19" s="18"/>
      <c r="J19" s="18"/>
      <c r="K19" s="18" t="str">
        <f t="shared" si="1"/>
        <v/>
      </c>
      <c r="L19" s="1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x14ac:dyDescent="0.25">
      <c r="A20" s="35"/>
      <c r="B20" s="36"/>
      <c r="C20" s="9"/>
      <c r="D20" s="1"/>
      <c r="E20" s="1"/>
      <c r="F20" s="27"/>
      <c r="G20" s="14" t="s">
        <v>42</v>
      </c>
      <c r="H20" s="21">
        <v>4000</v>
      </c>
      <c r="I20" s="18"/>
      <c r="J20" s="18"/>
      <c r="K20" s="18"/>
      <c r="L20" s="1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4" x14ac:dyDescent="0.25">
      <c r="A21" s="35"/>
      <c r="B21" s="36"/>
      <c r="C21" s="1"/>
      <c r="D21" s="1"/>
      <c r="E21" s="1"/>
      <c r="F21" s="27"/>
      <c r="G21" s="2"/>
      <c r="H21" s="18"/>
      <c r="I21" s="18"/>
      <c r="J21" s="18"/>
      <c r="K21" s="18"/>
      <c r="L21" s="1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</row>
    <row r="22" spans="1:24" x14ac:dyDescent="0.25">
      <c r="A22" s="47" t="s">
        <v>11</v>
      </c>
      <c r="B22" s="47"/>
      <c r="C22" s="47"/>
      <c r="D22" s="47"/>
      <c r="E22" s="20">
        <f>SUM(E5:E21)</f>
        <v>149250</v>
      </c>
      <c r="F22" s="27"/>
      <c r="G22" s="17" t="s">
        <v>11</v>
      </c>
      <c r="H22" s="20">
        <f>SUM(H5:H21)</f>
        <v>4000</v>
      </c>
      <c r="I22" s="20">
        <f>SUM(I5:I21)</f>
        <v>136185</v>
      </c>
      <c r="J22" s="20">
        <f>SUM(J5:J21)</f>
        <v>0</v>
      </c>
      <c r="K22" s="20">
        <f>SUM(K5:K21)</f>
        <v>13065</v>
      </c>
      <c r="L22" s="1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</row>
    <row r="23" spans="1:24" ht="9.9499999999999993" customHeigh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x14ac:dyDescent="0.25">
      <c r="A24" s="38" t="s">
        <v>18</v>
      </c>
      <c r="B24" s="38"/>
      <c r="C24" s="10" t="s">
        <v>12</v>
      </c>
      <c r="D24" s="10" t="s">
        <v>13</v>
      </c>
      <c r="E24" s="10" t="s">
        <v>14</v>
      </c>
      <c r="F24" s="27"/>
      <c r="G24" s="38" t="s">
        <v>38</v>
      </c>
      <c r="H24" s="38"/>
      <c r="I24" s="38"/>
      <c r="J24" s="38"/>
      <c r="K24" s="38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</row>
    <row r="25" spans="1:24" x14ac:dyDescent="0.25">
      <c r="A25" s="46" t="s">
        <v>15</v>
      </c>
      <c r="B25" s="46"/>
      <c r="C25" s="7">
        <v>231188</v>
      </c>
      <c r="D25" s="7">
        <v>232334</v>
      </c>
      <c r="E25" s="6">
        <f>IF(C25="","",SUM(D25-C25))</f>
        <v>1146</v>
      </c>
      <c r="F25" s="27"/>
      <c r="G25" s="12" t="s">
        <v>18</v>
      </c>
      <c r="H25" s="12" t="s">
        <v>19</v>
      </c>
      <c r="I25" s="12" t="s">
        <v>25</v>
      </c>
      <c r="J25" s="12"/>
      <c r="K25" s="12" t="s">
        <v>26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</row>
    <row r="26" spans="1:24" x14ac:dyDescent="0.25">
      <c r="A26" s="46" t="s">
        <v>16</v>
      </c>
      <c r="B26" s="46"/>
      <c r="C26" s="4">
        <v>3050</v>
      </c>
      <c r="D26" s="3"/>
      <c r="E26" s="4">
        <f>IF(C26="","",SUM(C26/E25))</f>
        <v>2.661431064572426</v>
      </c>
      <c r="F26" s="27"/>
      <c r="G26" s="1" t="s">
        <v>27</v>
      </c>
      <c r="H26" s="18">
        <v>3190</v>
      </c>
      <c r="I26" s="18"/>
      <c r="J26" s="18"/>
      <c r="K26" s="18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</row>
    <row r="27" spans="1:24" x14ac:dyDescent="0.25">
      <c r="A27" s="46" t="s">
        <v>17</v>
      </c>
      <c r="B27" s="46"/>
      <c r="C27" s="4">
        <f>IF(H33="","",(H33))</f>
        <v>3630</v>
      </c>
      <c r="D27" s="3"/>
      <c r="E27" s="34">
        <f>SUM(C27/E22)</f>
        <v>2.4321608040201004E-2</v>
      </c>
      <c r="F27" s="27"/>
      <c r="G27" s="1" t="s">
        <v>28</v>
      </c>
      <c r="H27" s="18">
        <v>140</v>
      </c>
      <c r="I27" s="18"/>
      <c r="J27" s="18"/>
      <c r="K27" s="18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1:24" x14ac:dyDescent="0.25">
      <c r="A28" s="27"/>
      <c r="B28" s="27"/>
      <c r="C28" s="27"/>
      <c r="D28" s="27"/>
      <c r="E28" s="27"/>
      <c r="F28" s="27"/>
      <c r="G28" s="1" t="s">
        <v>29</v>
      </c>
      <c r="H28" s="18">
        <v>300</v>
      </c>
      <c r="I28" s="18"/>
      <c r="J28" s="18"/>
      <c r="K28" s="18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</row>
    <row r="29" spans="1:24" x14ac:dyDescent="0.25">
      <c r="A29" s="52" t="s">
        <v>33</v>
      </c>
      <c r="B29" s="53"/>
      <c r="C29" s="54"/>
      <c r="D29" s="27"/>
      <c r="E29" s="27"/>
      <c r="F29" s="27"/>
      <c r="G29" s="1"/>
      <c r="H29" s="18"/>
      <c r="I29" s="18"/>
      <c r="J29" s="18"/>
      <c r="K29" s="18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4" x14ac:dyDescent="0.25">
      <c r="A30" s="49"/>
      <c r="B30" s="50"/>
      <c r="C30" s="18"/>
      <c r="D30" s="27"/>
      <c r="E30" s="27"/>
      <c r="F30" s="27"/>
      <c r="G30" s="1"/>
      <c r="H30" s="18"/>
      <c r="I30" s="18"/>
      <c r="J30" s="18"/>
      <c r="K30" s="18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4" x14ac:dyDescent="0.25">
      <c r="A31" s="49"/>
      <c r="B31" s="50"/>
      <c r="C31" s="18"/>
      <c r="D31" s="27"/>
      <c r="E31" s="27"/>
      <c r="F31" s="27"/>
      <c r="G31" s="1"/>
      <c r="H31" s="18"/>
      <c r="I31" s="18"/>
      <c r="J31" s="18"/>
      <c r="K31" s="1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4" x14ac:dyDescent="0.25">
      <c r="A32" s="49"/>
      <c r="B32" s="50"/>
      <c r="C32" s="18"/>
      <c r="D32" s="27"/>
      <c r="E32" s="27"/>
      <c r="F32" s="27"/>
      <c r="G32" s="1"/>
      <c r="H32" s="18"/>
      <c r="I32" s="18"/>
      <c r="J32" s="18"/>
      <c r="K32" s="18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1:24" x14ac:dyDescent="0.25">
      <c r="A33" s="49"/>
      <c r="B33" s="50"/>
      <c r="C33" s="18"/>
      <c r="D33" s="27"/>
      <c r="E33" s="27"/>
      <c r="F33" s="27"/>
      <c r="G33" s="17" t="s">
        <v>11</v>
      </c>
      <c r="H33" s="20">
        <f>IF(H22="","",SUM(H26:H32))</f>
        <v>3630</v>
      </c>
      <c r="I33" s="22"/>
      <c r="J33" s="22"/>
      <c r="K33" s="22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4" x14ac:dyDescent="0.25">
      <c r="A34" s="41" t="s">
        <v>11</v>
      </c>
      <c r="B34" s="42"/>
      <c r="C34" s="20">
        <f>SUM(C30:C33)</f>
        <v>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</row>
    <row r="35" spans="1:24" ht="9.9499999999999993" customHeight="1" x14ac:dyDescent="0.25">
      <c r="A35" s="27"/>
      <c r="B35" s="27"/>
      <c r="C35" s="32"/>
      <c r="D35" s="27"/>
      <c r="E35" s="27"/>
      <c r="F35" s="27"/>
      <c r="G35" s="27"/>
      <c r="H35" s="31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</row>
    <row r="36" spans="1:24" x14ac:dyDescent="0.25">
      <c r="A36" s="43" t="s">
        <v>31</v>
      </c>
      <c r="B36" s="43"/>
      <c r="C36" s="21">
        <f>SUM(H36+C34)</f>
        <v>370</v>
      </c>
      <c r="D36" s="27"/>
      <c r="E36" s="27"/>
      <c r="F36" s="27"/>
      <c r="G36" s="24" t="s">
        <v>30</v>
      </c>
      <c r="H36" s="21">
        <f>IF(H33="","",SUM(H22-H33))</f>
        <v>370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</row>
    <row r="37" spans="1:24" ht="9.9499999999999993" customHeight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</row>
    <row r="38" spans="1:24" x14ac:dyDescent="0.25">
      <c r="A38" s="58" t="s">
        <v>41</v>
      </c>
      <c r="B38" s="58"/>
      <c r="C38" s="27"/>
      <c r="D38" s="27"/>
      <c r="E38" s="27"/>
      <c r="F38" s="27"/>
      <c r="G38" s="27"/>
      <c r="H38" s="27"/>
      <c r="I38" s="27"/>
      <c r="J38" s="27"/>
      <c r="K38" s="59" t="s">
        <v>36</v>
      </c>
      <c r="L38" s="59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</row>
    <row r="39" spans="1:24" x14ac:dyDescent="0.25">
      <c r="A39" s="59" t="s">
        <v>35</v>
      </c>
      <c r="B39" s="59"/>
      <c r="C39" s="27"/>
      <c r="D39" s="27"/>
      <c r="E39" s="27"/>
      <c r="F39" s="27"/>
      <c r="G39" s="27"/>
      <c r="H39" s="27"/>
      <c r="I39" s="27"/>
      <c r="J39" s="27"/>
      <c r="K39" s="59" t="s">
        <v>37</v>
      </c>
      <c r="L39" s="59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</row>
    <row r="40" spans="1:24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</row>
    <row r="41" spans="1:24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</row>
    <row r="42" spans="1:24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</row>
    <row r="43" spans="1:24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</row>
    <row r="44" spans="1:2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19:B19"/>
    <mergeCell ref="A20:B20"/>
    <mergeCell ref="A21:B21"/>
    <mergeCell ref="G24:K24"/>
    <mergeCell ref="A25:B25"/>
    <mergeCell ref="A22:D22"/>
    <mergeCell ref="A24:B24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7:B17"/>
    <mergeCell ref="A18:B18"/>
    <mergeCell ref="A4:B4"/>
    <mergeCell ref="A1:L1"/>
    <mergeCell ref="B2:C2"/>
    <mergeCell ref="E2:J2"/>
    <mergeCell ref="A3:E3"/>
    <mergeCell ref="G3:L3"/>
  </mergeCells>
  <pageMargins left="0" right="0" top="0.35433070866141736" bottom="0" header="0" footer="0"/>
  <pageSetup paperSize="9" scale="8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52531-4192-43EF-8ECD-10E26664516B}">
  <dimension ref="A1:X44"/>
  <sheetViews>
    <sheetView view="pageBreakPreview" zoomScaleNormal="100" zoomScaleSheetLayoutView="100" workbookViewId="0">
      <selection activeCell="L12" sqref="L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x14ac:dyDescent="0.25">
      <c r="A2" s="15" t="s">
        <v>0</v>
      </c>
      <c r="B2" s="56" t="s">
        <v>41</v>
      </c>
      <c r="C2" s="57"/>
      <c r="D2" s="15" t="s">
        <v>2</v>
      </c>
      <c r="E2" s="48" t="s">
        <v>67</v>
      </c>
      <c r="F2" s="48"/>
      <c r="G2" s="48"/>
      <c r="H2" s="48"/>
      <c r="I2" s="48"/>
      <c r="J2" s="48"/>
      <c r="K2" s="25" t="s">
        <v>24</v>
      </c>
      <c r="L2" s="26">
        <f ca="1">TODAY()</f>
        <v>44793</v>
      </c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4" x14ac:dyDescent="0.25">
      <c r="A3" s="38" t="s">
        <v>10</v>
      </c>
      <c r="B3" s="38"/>
      <c r="C3" s="38"/>
      <c r="D3" s="38"/>
      <c r="E3" s="38"/>
      <c r="F3" s="29"/>
      <c r="G3" s="38" t="s">
        <v>39</v>
      </c>
      <c r="H3" s="38"/>
      <c r="I3" s="38"/>
      <c r="J3" s="38"/>
      <c r="K3" s="38"/>
      <c r="L3" s="38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x14ac:dyDescent="0.25">
      <c r="A4" s="39" t="s">
        <v>3</v>
      </c>
      <c r="B4" s="40"/>
      <c r="C4" s="12" t="s">
        <v>4</v>
      </c>
      <c r="D4" s="12" t="s">
        <v>6</v>
      </c>
      <c r="E4" s="12" t="s">
        <v>5</v>
      </c>
      <c r="F4" s="30"/>
      <c r="G4" s="12" t="s">
        <v>18</v>
      </c>
      <c r="H4" s="12" t="s">
        <v>19</v>
      </c>
      <c r="I4" s="12" t="s">
        <v>20</v>
      </c>
      <c r="J4" s="12" t="s">
        <v>21</v>
      </c>
      <c r="K4" s="12" t="s">
        <v>22</v>
      </c>
      <c r="L4" s="19" t="s">
        <v>23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4" x14ac:dyDescent="0.25">
      <c r="A5" s="35" t="s">
        <v>81</v>
      </c>
      <c r="B5" s="36"/>
      <c r="C5" s="9" t="s">
        <v>86</v>
      </c>
      <c r="D5" s="1"/>
      <c r="E5" s="18">
        <v>10350</v>
      </c>
      <c r="F5" s="27"/>
      <c r="G5" s="2" t="str">
        <f t="shared" ref="G5:G6" si="0">IF(A5="","",(A5))</f>
        <v>ALİ MUSTAFA ÖZDEMİR</v>
      </c>
      <c r="H5" s="18">
        <v>8000</v>
      </c>
      <c r="I5" s="18"/>
      <c r="J5" s="18"/>
      <c r="K5" s="18">
        <f>IF(G5="","",SUM(E5-H5-I5-J5))</f>
        <v>2350</v>
      </c>
      <c r="L5" s="1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4" x14ac:dyDescent="0.25">
      <c r="A6" s="35" t="s">
        <v>82</v>
      </c>
      <c r="B6" s="36"/>
      <c r="C6" s="9" t="s">
        <v>86</v>
      </c>
      <c r="D6" s="1"/>
      <c r="E6" s="18">
        <v>5670</v>
      </c>
      <c r="F6" s="27"/>
      <c r="G6" s="2" t="str">
        <f t="shared" si="0"/>
        <v>MEHMET KANAT</v>
      </c>
      <c r="H6" s="18">
        <v>2000</v>
      </c>
      <c r="I6" s="18"/>
      <c r="J6" s="18"/>
      <c r="K6" s="18">
        <f t="shared" ref="K6:K19" si="1">IF(G6="","",SUM(E6-H6-I6-J6))</f>
        <v>3670</v>
      </c>
      <c r="L6" s="1" t="s">
        <v>87</v>
      </c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x14ac:dyDescent="0.25">
      <c r="A7" s="35" t="s">
        <v>83</v>
      </c>
      <c r="B7" s="36"/>
      <c r="C7" s="9" t="s">
        <v>86</v>
      </c>
      <c r="D7" s="1"/>
      <c r="E7" s="18">
        <v>19080</v>
      </c>
      <c r="F7" s="27"/>
      <c r="G7" s="2" t="str">
        <f>IF(A7="","",(A7))</f>
        <v>FERİT AHMET RODOS</v>
      </c>
      <c r="H7" s="18"/>
      <c r="I7" s="18">
        <v>29000</v>
      </c>
      <c r="J7" s="18"/>
      <c r="K7" s="18">
        <f t="shared" si="1"/>
        <v>-9920</v>
      </c>
      <c r="L7" s="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4" x14ac:dyDescent="0.25">
      <c r="A8" s="35" t="s">
        <v>62</v>
      </c>
      <c r="B8" s="36"/>
      <c r="C8" s="9" t="s">
        <v>86</v>
      </c>
      <c r="D8" s="1"/>
      <c r="E8" s="18">
        <v>1725</v>
      </c>
      <c r="F8" s="27"/>
      <c r="G8" s="2" t="str">
        <f t="shared" ref="G8:G19" si="2">IF(A8="","",(A8))</f>
        <v>MEHMET GÜLHAN</v>
      </c>
      <c r="H8" s="18"/>
      <c r="I8" s="18">
        <v>1725</v>
      </c>
      <c r="J8" s="18"/>
      <c r="K8" s="18">
        <f t="shared" si="1"/>
        <v>0</v>
      </c>
      <c r="L8" s="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24" x14ac:dyDescent="0.25">
      <c r="A9" s="35" t="s">
        <v>84</v>
      </c>
      <c r="B9" s="36"/>
      <c r="C9" s="9" t="s">
        <v>86</v>
      </c>
      <c r="D9" s="1"/>
      <c r="E9" s="18">
        <v>10250</v>
      </c>
      <c r="F9" s="27"/>
      <c r="G9" s="2" t="str">
        <f t="shared" si="2"/>
        <v>ZİRVE ÇATI ZAFER EFE</v>
      </c>
      <c r="H9" s="18"/>
      <c r="I9" s="18"/>
      <c r="J9" s="18"/>
      <c r="K9" s="18">
        <f t="shared" si="1"/>
        <v>10250</v>
      </c>
      <c r="L9" s="1" t="s">
        <v>88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x14ac:dyDescent="0.25">
      <c r="A10" s="35" t="s">
        <v>85</v>
      </c>
      <c r="B10" s="36"/>
      <c r="C10" s="9" t="s">
        <v>86</v>
      </c>
      <c r="D10" s="1"/>
      <c r="E10" s="18">
        <v>31181.5</v>
      </c>
      <c r="F10" s="27"/>
      <c r="G10" s="2" t="str">
        <f t="shared" si="2"/>
        <v>OBA PROFİL</v>
      </c>
      <c r="H10" s="18"/>
      <c r="I10" s="18"/>
      <c r="J10" s="18"/>
      <c r="K10" s="18">
        <f t="shared" si="1"/>
        <v>31181.5</v>
      </c>
      <c r="L10" s="1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x14ac:dyDescent="0.25">
      <c r="A11" s="35" t="s">
        <v>58</v>
      </c>
      <c r="B11" s="36"/>
      <c r="C11" s="9" t="s">
        <v>86</v>
      </c>
      <c r="D11" s="1"/>
      <c r="E11" s="18">
        <v>2400</v>
      </c>
      <c r="F11" s="27"/>
      <c r="G11" s="2" t="str">
        <f t="shared" si="2"/>
        <v>SÜLEYMAN KIZILTUĞ</v>
      </c>
      <c r="H11" s="18">
        <v>1000</v>
      </c>
      <c r="I11" s="18"/>
      <c r="J11" s="18"/>
      <c r="K11" s="18">
        <f t="shared" si="1"/>
        <v>1400</v>
      </c>
      <c r="L11" s="1" t="s">
        <v>89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x14ac:dyDescent="0.25">
      <c r="A12" s="35"/>
      <c r="B12" s="36"/>
      <c r="C12" s="9"/>
      <c r="D12" s="1"/>
      <c r="E12" s="18"/>
      <c r="F12" s="27"/>
      <c r="G12" s="2" t="str">
        <f t="shared" si="2"/>
        <v/>
      </c>
      <c r="H12" s="18"/>
      <c r="I12" s="18"/>
      <c r="J12" s="18"/>
      <c r="K12" s="18" t="str">
        <f t="shared" si="1"/>
        <v/>
      </c>
      <c r="L12" s="1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1:24" x14ac:dyDescent="0.25">
      <c r="A13" s="35"/>
      <c r="B13" s="36"/>
      <c r="C13" s="9"/>
      <c r="D13" s="1"/>
      <c r="E13" s="18"/>
      <c r="F13" s="27"/>
      <c r="G13" s="2" t="str">
        <f t="shared" si="2"/>
        <v/>
      </c>
      <c r="H13" s="18"/>
      <c r="I13" s="18"/>
      <c r="J13" s="18"/>
      <c r="K13" s="18" t="str">
        <f t="shared" si="1"/>
        <v/>
      </c>
      <c r="L13" s="1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x14ac:dyDescent="0.25">
      <c r="A14" s="35"/>
      <c r="B14" s="36"/>
      <c r="C14" s="9"/>
      <c r="D14" s="1"/>
      <c r="E14" s="18"/>
      <c r="F14" s="27"/>
      <c r="G14" s="2" t="str">
        <f t="shared" si="2"/>
        <v/>
      </c>
      <c r="H14" s="18"/>
      <c r="I14" s="18"/>
      <c r="J14" s="18"/>
      <c r="K14" s="18" t="str">
        <f t="shared" si="1"/>
        <v/>
      </c>
      <c r="L14" s="1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x14ac:dyDescent="0.25">
      <c r="A15" s="35"/>
      <c r="B15" s="36"/>
      <c r="C15" s="9"/>
      <c r="D15" s="1"/>
      <c r="E15" s="18"/>
      <c r="F15" s="27"/>
      <c r="G15" s="2" t="str">
        <f t="shared" si="2"/>
        <v/>
      </c>
      <c r="H15" s="18"/>
      <c r="I15" s="18"/>
      <c r="J15" s="18"/>
      <c r="K15" s="18" t="str">
        <f t="shared" si="1"/>
        <v/>
      </c>
      <c r="L15" s="1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</row>
    <row r="16" spans="1:24" x14ac:dyDescent="0.25">
      <c r="A16" s="35"/>
      <c r="B16" s="36"/>
      <c r="C16" s="9"/>
      <c r="D16" s="1"/>
      <c r="E16" s="18"/>
      <c r="F16" s="27"/>
      <c r="G16" s="2" t="str">
        <f t="shared" si="2"/>
        <v/>
      </c>
      <c r="H16" s="18"/>
      <c r="I16" s="18"/>
      <c r="J16" s="18"/>
      <c r="K16" s="18" t="str">
        <f t="shared" si="1"/>
        <v/>
      </c>
      <c r="L16" s="1"/>
      <c r="M16" s="27"/>
      <c r="N16" s="28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x14ac:dyDescent="0.25">
      <c r="A17" s="35"/>
      <c r="B17" s="36"/>
      <c r="C17" s="9"/>
      <c r="D17" s="1"/>
      <c r="E17" s="18"/>
      <c r="F17" s="27"/>
      <c r="G17" s="2" t="str">
        <f t="shared" si="2"/>
        <v/>
      </c>
      <c r="H17" s="18"/>
      <c r="I17" s="18"/>
      <c r="J17" s="18"/>
      <c r="K17" s="18" t="str">
        <f t="shared" si="1"/>
        <v/>
      </c>
      <c r="L17" s="1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x14ac:dyDescent="0.25">
      <c r="A18" s="35"/>
      <c r="B18" s="36"/>
      <c r="C18" s="9"/>
      <c r="D18" s="1"/>
      <c r="E18" s="18"/>
      <c r="F18" s="27"/>
      <c r="G18" s="2" t="str">
        <f t="shared" si="2"/>
        <v/>
      </c>
      <c r="H18" s="18"/>
      <c r="I18" s="18"/>
      <c r="J18" s="18"/>
      <c r="K18" s="18" t="str">
        <f t="shared" si="1"/>
        <v/>
      </c>
      <c r="L18" s="1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</row>
    <row r="19" spans="1:24" x14ac:dyDescent="0.25">
      <c r="A19" s="35"/>
      <c r="B19" s="36"/>
      <c r="C19" s="9"/>
      <c r="D19" s="1"/>
      <c r="E19" s="18"/>
      <c r="F19" s="27"/>
      <c r="G19" s="2" t="str">
        <f t="shared" si="2"/>
        <v/>
      </c>
      <c r="H19" s="18"/>
      <c r="I19" s="18"/>
      <c r="J19" s="18"/>
      <c r="K19" s="18" t="str">
        <f t="shared" si="1"/>
        <v/>
      </c>
      <c r="L19" s="1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x14ac:dyDescent="0.25">
      <c r="A20" s="35"/>
      <c r="B20" s="36"/>
      <c r="C20" s="9"/>
      <c r="D20" s="1"/>
      <c r="E20" s="1"/>
      <c r="F20" s="27"/>
      <c r="G20" s="14" t="s">
        <v>42</v>
      </c>
      <c r="H20" s="21">
        <v>2000</v>
      </c>
      <c r="I20" s="18"/>
      <c r="J20" s="18"/>
      <c r="K20" s="18"/>
      <c r="L20" s="1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4" x14ac:dyDescent="0.25">
      <c r="A21" s="35"/>
      <c r="B21" s="36"/>
      <c r="C21" s="1"/>
      <c r="D21" s="1"/>
      <c r="E21" s="1"/>
      <c r="F21" s="27"/>
      <c r="G21" s="2"/>
      <c r="H21" s="18"/>
      <c r="I21" s="18"/>
      <c r="J21" s="18"/>
      <c r="K21" s="18"/>
      <c r="L21" s="1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</row>
    <row r="22" spans="1:24" x14ac:dyDescent="0.25">
      <c r="A22" s="47" t="s">
        <v>11</v>
      </c>
      <c r="B22" s="47"/>
      <c r="C22" s="47"/>
      <c r="D22" s="47"/>
      <c r="E22" s="20">
        <f>SUM(E5:E21)</f>
        <v>80656.5</v>
      </c>
      <c r="F22" s="27"/>
      <c r="G22" s="17" t="s">
        <v>11</v>
      </c>
      <c r="H22" s="20">
        <f>SUM(H5:H21)</f>
        <v>13000</v>
      </c>
      <c r="I22" s="20">
        <f>SUM(I5:I21)</f>
        <v>30725</v>
      </c>
      <c r="J22" s="20">
        <f>SUM(J5:J21)</f>
        <v>0</v>
      </c>
      <c r="K22" s="20">
        <f>SUM(K5:K21)</f>
        <v>38931.5</v>
      </c>
      <c r="L22" s="1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</row>
    <row r="23" spans="1:24" ht="9.9499999999999993" customHeigh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x14ac:dyDescent="0.25">
      <c r="A24" s="38" t="s">
        <v>18</v>
      </c>
      <c r="B24" s="38"/>
      <c r="C24" s="10" t="s">
        <v>12</v>
      </c>
      <c r="D24" s="10" t="s">
        <v>13</v>
      </c>
      <c r="E24" s="10" t="s">
        <v>14</v>
      </c>
      <c r="F24" s="27"/>
      <c r="G24" s="38" t="s">
        <v>38</v>
      </c>
      <c r="H24" s="38"/>
      <c r="I24" s="38"/>
      <c r="J24" s="38"/>
      <c r="K24" s="38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</row>
    <row r="25" spans="1:24" x14ac:dyDescent="0.25">
      <c r="A25" s="46" t="s">
        <v>15</v>
      </c>
      <c r="B25" s="46"/>
      <c r="C25" s="7">
        <v>316880</v>
      </c>
      <c r="D25" s="7">
        <v>318222</v>
      </c>
      <c r="E25" s="6">
        <f>IF(C25="","",SUM(D25-C25))</f>
        <v>1342</v>
      </c>
      <c r="F25" s="27"/>
      <c r="G25" s="12" t="s">
        <v>18</v>
      </c>
      <c r="H25" s="12" t="s">
        <v>19</v>
      </c>
      <c r="I25" s="12" t="s">
        <v>25</v>
      </c>
      <c r="J25" s="12"/>
      <c r="K25" s="12" t="s">
        <v>26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</row>
    <row r="26" spans="1:24" x14ac:dyDescent="0.25">
      <c r="A26" s="46" t="s">
        <v>16</v>
      </c>
      <c r="B26" s="46"/>
      <c r="C26" s="4">
        <v>3400</v>
      </c>
      <c r="D26" s="3"/>
      <c r="E26" s="4">
        <f>IF(C26="","",SUM(C26/E25))</f>
        <v>2.5335320417287632</v>
      </c>
      <c r="F26" s="27"/>
      <c r="G26" s="1" t="s">
        <v>27</v>
      </c>
      <c r="H26" s="18">
        <v>3668</v>
      </c>
      <c r="I26" s="18"/>
      <c r="J26" s="18"/>
      <c r="K26" s="18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</row>
    <row r="27" spans="1:24" x14ac:dyDescent="0.25">
      <c r="A27" s="46" t="s">
        <v>17</v>
      </c>
      <c r="B27" s="46"/>
      <c r="C27" s="4">
        <f>IF(H33="","",(H33))</f>
        <v>4158</v>
      </c>
      <c r="D27" s="3"/>
      <c r="E27" s="34">
        <f>SUM(C27/E22)</f>
        <v>5.155195179557754E-2</v>
      </c>
      <c r="F27" s="27"/>
      <c r="G27" s="1" t="s">
        <v>28</v>
      </c>
      <c r="H27" s="18">
        <v>190</v>
      </c>
      <c r="I27" s="18"/>
      <c r="J27" s="18"/>
      <c r="K27" s="18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1:24" x14ac:dyDescent="0.25">
      <c r="A28" s="27"/>
      <c r="B28" s="27"/>
      <c r="C28" s="27"/>
      <c r="D28" s="27"/>
      <c r="E28" s="27"/>
      <c r="F28" s="27"/>
      <c r="G28" s="1" t="s">
        <v>29</v>
      </c>
      <c r="H28" s="18">
        <v>300</v>
      </c>
      <c r="I28" s="18"/>
      <c r="J28" s="18"/>
      <c r="K28" s="18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</row>
    <row r="29" spans="1:24" x14ac:dyDescent="0.25">
      <c r="A29" s="52" t="s">
        <v>33</v>
      </c>
      <c r="B29" s="53"/>
      <c r="C29" s="54"/>
      <c r="D29" s="27"/>
      <c r="E29" s="27"/>
      <c r="F29" s="27"/>
      <c r="G29" s="1"/>
      <c r="H29" s="18"/>
      <c r="I29" s="18"/>
      <c r="J29" s="18"/>
      <c r="K29" s="18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4" x14ac:dyDescent="0.25">
      <c r="A30" s="49"/>
      <c r="B30" s="50"/>
      <c r="C30" s="18"/>
      <c r="D30" s="27"/>
      <c r="E30" s="27"/>
      <c r="F30" s="27"/>
      <c r="G30" s="1"/>
      <c r="H30" s="18"/>
      <c r="I30" s="18"/>
      <c r="J30" s="18"/>
      <c r="K30" s="18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4" x14ac:dyDescent="0.25">
      <c r="A31" s="49"/>
      <c r="B31" s="50"/>
      <c r="C31" s="18"/>
      <c r="D31" s="27"/>
      <c r="E31" s="27"/>
      <c r="F31" s="27"/>
      <c r="G31" s="1"/>
      <c r="H31" s="18"/>
      <c r="I31" s="18"/>
      <c r="J31" s="18"/>
      <c r="K31" s="1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4" x14ac:dyDescent="0.25">
      <c r="A32" s="49"/>
      <c r="B32" s="50"/>
      <c r="C32" s="18"/>
      <c r="D32" s="27"/>
      <c r="E32" s="27"/>
      <c r="F32" s="27"/>
      <c r="G32" s="1"/>
      <c r="H32" s="18"/>
      <c r="I32" s="18"/>
      <c r="J32" s="18"/>
      <c r="K32" s="18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1:24" x14ac:dyDescent="0.25">
      <c r="A33" s="49"/>
      <c r="B33" s="50"/>
      <c r="C33" s="18"/>
      <c r="D33" s="27"/>
      <c r="E33" s="27"/>
      <c r="F33" s="27"/>
      <c r="G33" s="17" t="s">
        <v>11</v>
      </c>
      <c r="H33" s="20">
        <f>IF(H22="","",SUM(H26:H32))</f>
        <v>4158</v>
      </c>
      <c r="I33" s="22"/>
      <c r="J33" s="22"/>
      <c r="K33" s="22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4" x14ac:dyDescent="0.25">
      <c r="A34" s="41" t="s">
        <v>11</v>
      </c>
      <c r="B34" s="42"/>
      <c r="C34" s="20">
        <f>SUM(C30:C33)</f>
        <v>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</row>
    <row r="35" spans="1:24" ht="9.9499999999999993" customHeight="1" x14ac:dyDescent="0.25">
      <c r="A35" s="27"/>
      <c r="B35" s="27"/>
      <c r="C35" s="32"/>
      <c r="D35" s="27"/>
      <c r="E35" s="27"/>
      <c r="F35" s="27"/>
      <c r="G35" s="27"/>
      <c r="H35" s="31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</row>
    <row r="36" spans="1:24" x14ac:dyDescent="0.25">
      <c r="A36" s="43" t="s">
        <v>31</v>
      </c>
      <c r="B36" s="43"/>
      <c r="C36" s="21">
        <f>SUM(H36+C34)</f>
        <v>8842</v>
      </c>
      <c r="D36" s="27"/>
      <c r="E36" s="27"/>
      <c r="F36" s="27"/>
      <c r="G36" s="24" t="s">
        <v>30</v>
      </c>
      <c r="H36" s="21">
        <f>IF(H33="","",SUM(H22-H33))</f>
        <v>8842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</row>
    <row r="37" spans="1:24" ht="9.9499999999999993" customHeight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</row>
    <row r="38" spans="1:24" x14ac:dyDescent="0.25">
      <c r="A38" s="58" t="s">
        <v>41</v>
      </c>
      <c r="B38" s="58"/>
      <c r="C38" s="27"/>
      <c r="D38" s="27"/>
      <c r="E38" s="27"/>
      <c r="F38" s="27"/>
      <c r="G38" s="27"/>
      <c r="H38" s="27"/>
      <c r="I38" s="27"/>
      <c r="J38" s="27"/>
      <c r="K38" s="59" t="s">
        <v>36</v>
      </c>
      <c r="L38" s="59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</row>
    <row r="39" spans="1:24" x14ac:dyDescent="0.25">
      <c r="A39" s="59" t="s">
        <v>35</v>
      </c>
      <c r="B39" s="59"/>
      <c r="C39" s="27"/>
      <c r="D39" s="27"/>
      <c r="E39" s="27"/>
      <c r="F39" s="27"/>
      <c r="G39" s="27"/>
      <c r="H39" s="27"/>
      <c r="I39" s="27"/>
      <c r="J39" s="27"/>
      <c r="K39" s="59" t="s">
        <v>37</v>
      </c>
      <c r="L39" s="59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</row>
    <row r="40" spans="1:24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</row>
    <row r="41" spans="1:24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</row>
    <row r="42" spans="1:24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</row>
    <row r="43" spans="1:24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</row>
    <row r="44" spans="1:2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</row>
  </sheetData>
  <mergeCells count="40">
    <mergeCell ref="A4:B4"/>
    <mergeCell ref="A1:L1"/>
    <mergeCell ref="B2:C2"/>
    <mergeCell ref="E2:J2"/>
    <mergeCell ref="A3:E3"/>
    <mergeCell ref="G3:L3"/>
    <mergeCell ref="A22:D22"/>
    <mergeCell ref="A24:B24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7:B17"/>
    <mergeCell ref="A18:B18"/>
    <mergeCell ref="A19:B19"/>
    <mergeCell ref="A20:B20"/>
    <mergeCell ref="A21:B21"/>
    <mergeCell ref="G24:K24"/>
    <mergeCell ref="A25:B25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EA123-F41F-4D19-86C4-564FCC7900E2}">
  <dimension ref="A1:X44"/>
  <sheetViews>
    <sheetView view="pageBreakPreview" zoomScaleNormal="100" zoomScaleSheetLayoutView="100" workbookViewId="0">
      <selection activeCell="E30" sqref="E3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x14ac:dyDescent="0.25">
      <c r="A2" s="15" t="s">
        <v>0</v>
      </c>
      <c r="B2" s="56" t="s">
        <v>41</v>
      </c>
      <c r="C2" s="57"/>
      <c r="D2" s="15" t="s">
        <v>2</v>
      </c>
      <c r="E2" s="48" t="s">
        <v>95</v>
      </c>
      <c r="F2" s="48"/>
      <c r="G2" s="48"/>
      <c r="H2" s="48"/>
      <c r="I2" s="48"/>
      <c r="J2" s="48"/>
      <c r="K2" s="25" t="s">
        <v>24</v>
      </c>
      <c r="L2" s="26">
        <f ca="1">TODAY()</f>
        <v>44793</v>
      </c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4" x14ac:dyDescent="0.25">
      <c r="A3" s="38" t="s">
        <v>10</v>
      </c>
      <c r="B3" s="38"/>
      <c r="C3" s="38"/>
      <c r="D3" s="38"/>
      <c r="E3" s="38"/>
      <c r="F3" s="29"/>
      <c r="G3" s="38" t="s">
        <v>39</v>
      </c>
      <c r="H3" s="38"/>
      <c r="I3" s="38"/>
      <c r="J3" s="38"/>
      <c r="K3" s="38"/>
      <c r="L3" s="38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x14ac:dyDescent="0.25">
      <c r="A4" s="39" t="s">
        <v>3</v>
      </c>
      <c r="B4" s="40"/>
      <c r="C4" s="12" t="s">
        <v>4</v>
      </c>
      <c r="D4" s="12" t="s">
        <v>6</v>
      </c>
      <c r="E4" s="12" t="s">
        <v>5</v>
      </c>
      <c r="F4" s="30"/>
      <c r="G4" s="12" t="s">
        <v>18</v>
      </c>
      <c r="H4" s="12" t="s">
        <v>19</v>
      </c>
      <c r="I4" s="12" t="s">
        <v>20</v>
      </c>
      <c r="J4" s="12" t="s">
        <v>21</v>
      </c>
      <c r="K4" s="12" t="s">
        <v>22</v>
      </c>
      <c r="L4" s="19" t="s">
        <v>23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4" x14ac:dyDescent="0.25">
      <c r="A5" s="35" t="s">
        <v>90</v>
      </c>
      <c r="B5" s="36"/>
      <c r="C5" s="9" t="s">
        <v>94</v>
      </c>
      <c r="D5" s="1"/>
      <c r="E5" s="18">
        <v>18114</v>
      </c>
      <c r="F5" s="27"/>
      <c r="G5" s="2" t="str">
        <f t="shared" ref="G5:G6" si="0">IF(A5="","",(A5))</f>
        <v>ÖNDER METAL</v>
      </c>
      <c r="H5" s="18"/>
      <c r="I5" s="18"/>
      <c r="J5" s="18"/>
      <c r="K5" s="18">
        <f>IF(G5="","",SUM(E5-H5-I5-J5))</f>
        <v>18114</v>
      </c>
      <c r="L5" s="1" t="s">
        <v>89</v>
      </c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4" x14ac:dyDescent="0.25">
      <c r="A6" s="35" t="s">
        <v>91</v>
      </c>
      <c r="B6" s="36"/>
      <c r="C6" s="9" t="s">
        <v>94</v>
      </c>
      <c r="D6" s="1"/>
      <c r="E6" s="18">
        <v>45060</v>
      </c>
      <c r="F6" s="27"/>
      <c r="G6" s="2" t="str">
        <f t="shared" si="0"/>
        <v>DOĞAN METAL</v>
      </c>
      <c r="H6" s="18"/>
      <c r="I6" s="18"/>
      <c r="J6" s="18"/>
      <c r="K6" s="18">
        <f t="shared" ref="K6:K19" si="1">IF(G6="","",SUM(E6-H6-I6-J6))</f>
        <v>45060</v>
      </c>
      <c r="L6" s="1" t="s">
        <v>89</v>
      </c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x14ac:dyDescent="0.25">
      <c r="A7" s="35" t="s">
        <v>92</v>
      </c>
      <c r="B7" s="36"/>
      <c r="C7" s="9" t="s">
        <v>94</v>
      </c>
      <c r="D7" s="1"/>
      <c r="E7" s="18">
        <v>5000</v>
      </c>
      <c r="F7" s="27"/>
      <c r="G7" s="2" t="str">
        <f>IF(A7="","",(A7))</f>
        <v>İÇKA METAL</v>
      </c>
      <c r="H7" s="18"/>
      <c r="I7" s="18">
        <v>5000</v>
      </c>
      <c r="J7" s="18"/>
      <c r="K7" s="18">
        <f t="shared" si="1"/>
        <v>0</v>
      </c>
      <c r="L7" s="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4" x14ac:dyDescent="0.25">
      <c r="A8" s="35" t="s">
        <v>93</v>
      </c>
      <c r="B8" s="36"/>
      <c r="C8" s="9" t="s">
        <v>94</v>
      </c>
      <c r="D8" s="1"/>
      <c r="E8" s="18">
        <v>20350</v>
      </c>
      <c r="F8" s="27"/>
      <c r="G8" s="2" t="str">
        <f t="shared" ref="G8:G19" si="2">IF(A8="","",(A8))</f>
        <v>HERMES METAL</v>
      </c>
      <c r="H8" s="18"/>
      <c r="I8" s="18"/>
      <c r="J8" s="18"/>
      <c r="K8" s="18">
        <f t="shared" si="1"/>
        <v>20350</v>
      </c>
      <c r="L8" s="1" t="s">
        <v>89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24" x14ac:dyDescent="0.25">
      <c r="A9" s="35"/>
      <c r="B9" s="36"/>
      <c r="C9" s="9"/>
      <c r="D9" s="1"/>
      <c r="E9" s="18"/>
      <c r="F9" s="27"/>
      <c r="G9" s="2" t="str">
        <f t="shared" si="2"/>
        <v/>
      </c>
      <c r="H9" s="18"/>
      <c r="I9" s="18"/>
      <c r="J9" s="18"/>
      <c r="K9" s="18" t="str">
        <f t="shared" si="1"/>
        <v/>
      </c>
      <c r="L9" s="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x14ac:dyDescent="0.25">
      <c r="A10" s="35"/>
      <c r="B10" s="36"/>
      <c r="C10" s="9"/>
      <c r="D10" s="1"/>
      <c r="E10" s="18"/>
      <c r="F10" s="27"/>
      <c r="G10" s="2" t="str">
        <f t="shared" si="2"/>
        <v/>
      </c>
      <c r="H10" s="18"/>
      <c r="I10" s="18"/>
      <c r="J10" s="18"/>
      <c r="K10" s="18" t="str">
        <f t="shared" si="1"/>
        <v/>
      </c>
      <c r="L10" s="1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x14ac:dyDescent="0.25">
      <c r="A11" s="35"/>
      <c r="B11" s="36"/>
      <c r="C11" s="9"/>
      <c r="D11" s="1"/>
      <c r="E11" s="18"/>
      <c r="F11" s="27"/>
      <c r="G11" s="2" t="str">
        <f t="shared" si="2"/>
        <v/>
      </c>
      <c r="H11" s="18"/>
      <c r="I11" s="18"/>
      <c r="J11" s="18"/>
      <c r="K11" s="18" t="str">
        <f t="shared" si="1"/>
        <v/>
      </c>
      <c r="L11" s="1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x14ac:dyDescent="0.25">
      <c r="A12" s="35"/>
      <c r="B12" s="36"/>
      <c r="C12" s="9"/>
      <c r="D12" s="1"/>
      <c r="E12" s="18"/>
      <c r="F12" s="27"/>
      <c r="G12" s="2" t="str">
        <f t="shared" si="2"/>
        <v/>
      </c>
      <c r="H12" s="18"/>
      <c r="I12" s="18"/>
      <c r="J12" s="18"/>
      <c r="K12" s="18" t="str">
        <f t="shared" si="1"/>
        <v/>
      </c>
      <c r="L12" s="1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1:24" x14ac:dyDescent="0.25">
      <c r="A13" s="35"/>
      <c r="B13" s="36"/>
      <c r="C13" s="9"/>
      <c r="D13" s="1"/>
      <c r="E13" s="18"/>
      <c r="F13" s="27"/>
      <c r="G13" s="2" t="str">
        <f t="shared" si="2"/>
        <v/>
      </c>
      <c r="H13" s="18"/>
      <c r="I13" s="18"/>
      <c r="J13" s="18"/>
      <c r="K13" s="18" t="str">
        <f t="shared" si="1"/>
        <v/>
      </c>
      <c r="L13" s="1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x14ac:dyDescent="0.25">
      <c r="A14" s="35"/>
      <c r="B14" s="36"/>
      <c r="C14" s="9"/>
      <c r="D14" s="1"/>
      <c r="E14" s="18"/>
      <c r="F14" s="27"/>
      <c r="G14" s="2" t="str">
        <f t="shared" si="2"/>
        <v/>
      </c>
      <c r="H14" s="18"/>
      <c r="I14" s="18"/>
      <c r="J14" s="18"/>
      <c r="K14" s="18" t="str">
        <f t="shared" si="1"/>
        <v/>
      </c>
      <c r="L14" s="1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x14ac:dyDescent="0.25">
      <c r="A15" s="35"/>
      <c r="B15" s="36"/>
      <c r="C15" s="9"/>
      <c r="D15" s="1"/>
      <c r="E15" s="18"/>
      <c r="F15" s="27"/>
      <c r="G15" s="2" t="str">
        <f t="shared" si="2"/>
        <v/>
      </c>
      <c r="H15" s="18"/>
      <c r="I15" s="18"/>
      <c r="J15" s="18"/>
      <c r="K15" s="18" t="str">
        <f t="shared" si="1"/>
        <v/>
      </c>
      <c r="L15" s="1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</row>
    <row r="16" spans="1:24" x14ac:dyDescent="0.25">
      <c r="A16" s="35"/>
      <c r="B16" s="36"/>
      <c r="C16" s="9"/>
      <c r="D16" s="1"/>
      <c r="E16" s="18"/>
      <c r="F16" s="27"/>
      <c r="G16" s="2" t="str">
        <f t="shared" si="2"/>
        <v/>
      </c>
      <c r="H16" s="18"/>
      <c r="I16" s="18"/>
      <c r="J16" s="18"/>
      <c r="K16" s="18" t="str">
        <f t="shared" si="1"/>
        <v/>
      </c>
      <c r="L16" s="1"/>
      <c r="M16" s="27"/>
      <c r="N16" s="28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x14ac:dyDescent="0.25">
      <c r="A17" s="35"/>
      <c r="B17" s="36"/>
      <c r="C17" s="9"/>
      <c r="D17" s="1"/>
      <c r="E17" s="18"/>
      <c r="F17" s="27"/>
      <c r="G17" s="2" t="str">
        <f t="shared" si="2"/>
        <v/>
      </c>
      <c r="H17" s="18"/>
      <c r="I17" s="18"/>
      <c r="J17" s="18"/>
      <c r="K17" s="18" t="str">
        <f t="shared" si="1"/>
        <v/>
      </c>
      <c r="L17" s="1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x14ac:dyDescent="0.25">
      <c r="A18" s="35"/>
      <c r="B18" s="36"/>
      <c r="C18" s="9"/>
      <c r="D18" s="1"/>
      <c r="E18" s="18"/>
      <c r="F18" s="27"/>
      <c r="G18" s="2" t="str">
        <f t="shared" si="2"/>
        <v/>
      </c>
      <c r="H18" s="18"/>
      <c r="I18" s="18"/>
      <c r="J18" s="18"/>
      <c r="K18" s="18" t="str">
        <f t="shared" si="1"/>
        <v/>
      </c>
      <c r="L18" s="1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</row>
    <row r="19" spans="1:24" x14ac:dyDescent="0.25">
      <c r="A19" s="35"/>
      <c r="B19" s="36"/>
      <c r="C19" s="9"/>
      <c r="D19" s="1"/>
      <c r="E19" s="18"/>
      <c r="F19" s="27"/>
      <c r="G19" s="2" t="str">
        <f t="shared" si="2"/>
        <v/>
      </c>
      <c r="H19" s="18"/>
      <c r="I19" s="18"/>
      <c r="J19" s="18"/>
      <c r="K19" s="18" t="str">
        <f t="shared" si="1"/>
        <v/>
      </c>
      <c r="L19" s="1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x14ac:dyDescent="0.25">
      <c r="A20" s="35"/>
      <c r="B20" s="36"/>
      <c r="C20" s="9"/>
      <c r="D20" s="1"/>
      <c r="E20" s="1"/>
      <c r="F20" s="27"/>
      <c r="G20" s="14" t="s">
        <v>42</v>
      </c>
      <c r="H20" s="21">
        <v>4500</v>
      </c>
      <c r="I20" s="18"/>
      <c r="J20" s="18"/>
      <c r="K20" s="18"/>
      <c r="L20" s="1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4" x14ac:dyDescent="0.25">
      <c r="A21" s="35"/>
      <c r="B21" s="36"/>
      <c r="C21" s="1"/>
      <c r="D21" s="1"/>
      <c r="E21" s="1"/>
      <c r="F21" s="27"/>
      <c r="G21" s="2"/>
      <c r="H21" s="18"/>
      <c r="I21" s="18"/>
      <c r="J21" s="18"/>
      <c r="K21" s="18"/>
      <c r="L21" s="1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</row>
    <row r="22" spans="1:24" x14ac:dyDescent="0.25">
      <c r="A22" s="47" t="s">
        <v>11</v>
      </c>
      <c r="B22" s="47"/>
      <c r="C22" s="47"/>
      <c r="D22" s="47"/>
      <c r="E22" s="20">
        <f>SUM(E5:E21)</f>
        <v>88524</v>
      </c>
      <c r="F22" s="27"/>
      <c r="G22" s="17" t="s">
        <v>11</v>
      </c>
      <c r="H22" s="20">
        <f>SUM(H5:H21)</f>
        <v>4500</v>
      </c>
      <c r="I22" s="20">
        <f>SUM(I5:I21)</f>
        <v>5000</v>
      </c>
      <c r="J22" s="20">
        <f>SUM(J5:J21)</f>
        <v>0</v>
      </c>
      <c r="K22" s="20">
        <f>SUM(K5:K21)</f>
        <v>83524</v>
      </c>
      <c r="L22" s="1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</row>
    <row r="23" spans="1:24" ht="9.9499999999999993" customHeigh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x14ac:dyDescent="0.25">
      <c r="A24" s="38" t="s">
        <v>18</v>
      </c>
      <c r="B24" s="38"/>
      <c r="C24" s="10" t="s">
        <v>12</v>
      </c>
      <c r="D24" s="10" t="s">
        <v>13</v>
      </c>
      <c r="E24" s="10" t="s">
        <v>14</v>
      </c>
      <c r="F24" s="27"/>
      <c r="G24" s="38" t="s">
        <v>38</v>
      </c>
      <c r="H24" s="38"/>
      <c r="I24" s="38"/>
      <c r="J24" s="38"/>
      <c r="K24" s="38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</row>
    <row r="25" spans="1:24" x14ac:dyDescent="0.25">
      <c r="A25" s="46" t="s">
        <v>15</v>
      </c>
      <c r="B25" s="46"/>
      <c r="C25" s="7">
        <v>232401</v>
      </c>
      <c r="D25" s="7">
        <v>234205</v>
      </c>
      <c r="E25" s="6">
        <f>IF(C25="","",SUM(D25-C25))</f>
        <v>1804</v>
      </c>
      <c r="F25" s="27"/>
      <c r="G25" s="12" t="s">
        <v>18</v>
      </c>
      <c r="H25" s="12" t="s">
        <v>19</v>
      </c>
      <c r="I25" s="12" t="s">
        <v>25</v>
      </c>
      <c r="J25" s="12"/>
      <c r="K25" s="12" t="s">
        <v>26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</row>
    <row r="26" spans="1:24" x14ac:dyDescent="0.25">
      <c r="A26" s="46" t="s">
        <v>16</v>
      </c>
      <c r="B26" s="46"/>
      <c r="C26" s="4">
        <v>4200</v>
      </c>
      <c r="D26" s="3"/>
      <c r="E26" s="4">
        <f>IF(C26="","",SUM(C26/E25))</f>
        <v>2.3281596452328159</v>
      </c>
      <c r="F26" s="27"/>
      <c r="G26" s="1" t="s">
        <v>27</v>
      </c>
      <c r="H26" s="18">
        <v>4105</v>
      </c>
      <c r="I26" s="18"/>
      <c r="J26" s="18"/>
      <c r="K26" s="18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</row>
    <row r="27" spans="1:24" x14ac:dyDescent="0.25">
      <c r="A27" s="46" t="s">
        <v>17</v>
      </c>
      <c r="B27" s="46"/>
      <c r="C27" s="4">
        <f>IF(H33="","",(H33))</f>
        <v>4500</v>
      </c>
      <c r="D27" s="3"/>
      <c r="E27" s="34">
        <f>SUM(C27/E22)</f>
        <v>5.0833672224481499E-2</v>
      </c>
      <c r="F27" s="27"/>
      <c r="G27" s="1" t="s">
        <v>28</v>
      </c>
      <c r="H27" s="18">
        <v>215</v>
      </c>
      <c r="I27" s="18"/>
      <c r="J27" s="18"/>
      <c r="K27" s="18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1:24" x14ac:dyDescent="0.25">
      <c r="A28" s="27"/>
      <c r="B28" s="27"/>
      <c r="C28" s="27"/>
      <c r="D28" s="27"/>
      <c r="E28" s="27"/>
      <c r="F28" s="27"/>
      <c r="G28" s="1" t="s">
        <v>29</v>
      </c>
      <c r="H28" s="18">
        <v>180</v>
      </c>
      <c r="I28" s="18"/>
      <c r="J28" s="18"/>
      <c r="K28" s="18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</row>
    <row r="29" spans="1:24" x14ac:dyDescent="0.25">
      <c r="A29" s="52" t="s">
        <v>33</v>
      </c>
      <c r="B29" s="53"/>
      <c r="C29" s="54"/>
      <c r="D29" s="27"/>
      <c r="E29" s="27"/>
      <c r="F29" s="27"/>
      <c r="G29" s="1"/>
      <c r="H29" s="18"/>
      <c r="I29" s="18"/>
      <c r="J29" s="18"/>
      <c r="K29" s="18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4" x14ac:dyDescent="0.25">
      <c r="A30" s="49"/>
      <c r="B30" s="50"/>
      <c r="C30" s="18"/>
      <c r="D30" s="27"/>
      <c r="E30" s="27"/>
      <c r="F30" s="27"/>
      <c r="G30" s="1"/>
      <c r="H30" s="18"/>
      <c r="I30" s="18"/>
      <c r="J30" s="18"/>
      <c r="K30" s="18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4" x14ac:dyDescent="0.25">
      <c r="A31" s="49"/>
      <c r="B31" s="50"/>
      <c r="C31" s="18"/>
      <c r="D31" s="27"/>
      <c r="E31" s="27"/>
      <c r="F31" s="27"/>
      <c r="G31" s="1"/>
      <c r="H31" s="18"/>
      <c r="I31" s="18"/>
      <c r="J31" s="18"/>
      <c r="K31" s="1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4" x14ac:dyDescent="0.25">
      <c r="A32" s="49"/>
      <c r="B32" s="50"/>
      <c r="C32" s="18"/>
      <c r="D32" s="27"/>
      <c r="E32" s="27"/>
      <c r="F32" s="27"/>
      <c r="G32" s="1"/>
      <c r="H32" s="18"/>
      <c r="I32" s="18"/>
      <c r="J32" s="18"/>
      <c r="K32" s="18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1:24" x14ac:dyDescent="0.25">
      <c r="A33" s="49"/>
      <c r="B33" s="50"/>
      <c r="C33" s="18"/>
      <c r="D33" s="27"/>
      <c r="E33" s="27"/>
      <c r="F33" s="27"/>
      <c r="G33" s="17" t="s">
        <v>11</v>
      </c>
      <c r="H33" s="20">
        <f>IF(H22="","",SUM(H26:H32))</f>
        <v>4500</v>
      </c>
      <c r="I33" s="22"/>
      <c r="J33" s="22"/>
      <c r="K33" s="22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4" x14ac:dyDescent="0.25">
      <c r="A34" s="41" t="s">
        <v>11</v>
      </c>
      <c r="B34" s="42"/>
      <c r="C34" s="20">
        <f>SUM(C30:C33)</f>
        <v>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</row>
    <row r="35" spans="1:24" ht="9.9499999999999993" customHeight="1" x14ac:dyDescent="0.25">
      <c r="A35" s="27"/>
      <c r="B35" s="27"/>
      <c r="C35" s="32"/>
      <c r="D35" s="27"/>
      <c r="E35" s="27"/>
      <c r="F35" s="27"/>
      <c r="G35" s="27"/>
      <c r="H35" s="31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</row>
    <row r="36" spans="1:24" x14ac:dyDescent="0.25">
      <c r="A36" s="43" t="s">
        <v>31</v>
      </c>
      <c r="B36" s="43"/>
      <c r="C36" s="21">
        <f>SUM(H36+C34)</f>
        <v>0</v>
      </c>
      <c r="D36" s="27"/>
      <c r="E36" s="27"/>
      <c r="F36" s="27"/>
      <c r="G36" s="24" t="s">
        <v>30</v>
      </c>
      <c r="H36" s="21">
        <f>IF(H33="","",SUM(H22-H33))</f>
        <v>0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</row>
    <row r="37" spans="1:24" ht="9.9499999999999993" customHeight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</row>
    <row r="38" spans="1:24" x14ac:dyDescent="0.25">
      <c r="A38" s="58" t="s">
        <v>41</v>
      </c>
      <c r="B38" s="58"/>
      <c r="C38" s="27"/>
      <c r="D38" s="27"/>
      <c r="E38" s="27"/>
      <c r="F38" s="27"/>
      <c r="G38" s="27"/>
      <c r="H38" s="27"/>
      <c r="I38" s="27"/>
      <c r="J38" s="27"/>
      <c r="K38" s="59" t="s">
        <v>36</v>
      </c>
      <c r="L38" s="59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</row>
    <row r="39" spans="1:24" x14ac:dyDescent="0.25">
      <c r="A39" s="59" t="s">
        <v>35</v>
      </c>
      <c r="B39" s="59"/>
      <c r="C39" s="27"/>
      <c r="D39" s="27"/>
      <c r="E39" s="27"/>
      <c r="F39" s="27"/>
      <c r="G39" s="27"/>
      <c r="H39" s="27"/>
      <c r="I39" s="27"/>
      <c r="J39" s="27"/>
      <c r="K39" s="59" t="s">
        <v>37</v>
      </c>
      <c r="L39" s="59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</row>
    <row r="40" spans="1:24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</row>
    <row r="41" spans="1:24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</row>
    <row r="42" spans="1:24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</row>
    <row r="43" spans="1:24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</row>
    <row r="44" spans="1:2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G24:K24"/>
    <mergeCell ref="A25:B25"/>
    <mergeCell ref="A26:B26"/>
    <mergeCell ref="A27:B27"/>
    <mergeCell ref="A38:B38"/>
    <mergeCell ref="K38:L38"/>
    <mergeCell ref="A29:C29"/>
    <mergeCell ref="A17:B17"/>
    <mergeCell ref="A18:B18"/>
    <mergeCell ref="A19:B19"/>
    <mergeCell ref="A20:B20"/>
    <mergeCell ref="A21:B21"/>
    <mergeCell ref="A22:D22"/>
    <mergeCell ref="A24:B24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4:B4"/>
    <mergeCell ref="A1:L1"/>
    <mergeCell ref="B2:C2"/>
    <mergeCell ref="E2:J2"/>
    <mergeCell ref="A3:E3"/>
    <mergeCell ref="G3:L3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11</vt:i4>
      </vt:variant>
      <vt:variant>
        <vt:lpstr>Adlandırılmış Aralıklar</vt:lpstr>
      </vt:variant>
      <vt:variant>
        <vt:i4>10</vt:i4>
      </vt:variant>
    </vt:vector>
  </HeadingPairs>
  <TitlesOfParts>
    <vt:vector size="21" baseType="lpstr">
      <vt:lpstr>Sayfa1</vt:lpstr>
      <vt:lpstr>BOŞ</vt:lpstr>
      <vt:lpstr>21,07,2022 M.KARTAL</vt:lpstr>
      <vt:lpstr>22,07,2022 M.KARTAL</vt:lpstr>
      <vt:lpstr>27,07,2022 M.KARTAL</vt:lpstr>
      <vt:lpstr>04,08,2022 M.KARTAL YOL RAPORU</vt:lpstr>
      <vt:lpstr>06,08,2022 M.KARTAL YOL RAPORU</vt:lpstr>
      <vt:lpstr>12,08,2022 M.KARTAL YOL RAPORU</vt:lpstr>
      <vt:lpstr>13,08,2022 M.KARTAL YOL RAPORU</vt:lpstr>
      <vt:lpstr>20,08,2022 M.KARTAL YOL RAPORU</vt:lpstr>
      <vt:lpstr>20,08,2022 K.YILDIRIM YOL RAPOR</vt:lpstr>
      <vt:lpstr>'04,08,2022 M.KARTAL YOL RAPORU'!Yazdırma_Alanı</vt:lpstr>
      <vt:lpstr>'06,08,2022 M.KARTAL YOL RAPORU'!Yazdırma_Alanı</vt:lpstr>
      <vt:lpstr>'12,08,2022 M.KARTAL YOL RAPORU'!Yazdırma_Alanı</vt:lpstr>
      <vt:lpstr>'13,08,2022 M.KARTAL YOL RAPORU'!Yazdırma_Alanı</vt:lpstr>
      <vt:lpstr>'20,08,2022 K.YILDIRIM YOL RAPOR'!Yazdırma_Alanı</vt:lpstr>
      <vt:lpstr>'20,08,2022 M.KARTAL YOL RAPORU'!Yazdırma_Alanı</vt:lpstr>
      <vt:lpstr>'21,07,2022 M.KARTAL'!Yazdırma_Alanı</vt:lpstr>
      <vt:lpstr>'22,07,2022 M.KARTAL'!Yazdırma_Alanı</vt:lpstr>
      <vt:lpstr>'27,07,2022 M.KARTAL'!Yazdırma_Alanı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2022-08-20T06:19:00Z</cp:lastPrinted>
  <dcterms:created xsi:type="dcterms:W3CDTF">2022-07-20T11:51:32Z</dcterms:created>
  <dcterms:modified xsi:type="dcterms:W3CDTF">2022-08-20T09:42:53Z</dcterms:modified>
</cp:coreProperties>
</file>